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0" windowWidth="19695" windowHeight="7875" activeTab="1"/>
  </bookViews>
  <sheets>
    <sheet name="งบประมาณกิจกรรมของโครงการ" sheetId="2" r:id="rId1"/>
    <sheet name="กรอบวงเงินตำบลห้าล้าน" sheetId="1" r:id="rId2"/>
  </sheets>
  <externalReferences>
    <externalReference r:id="rId3"/>
  </externalReferences>
  <definedNames>
    <definedName name="_xlnm._FilterDatabase" localSheetId="1" hidden="1">กรอบวงเงินตำบลห้าล้าน!$A$7:$O$177</definedName>
    <definedName name="_xlnm._FilterDatabase" localSheetId="0" hidden="1">งบประมาณกิจกรรมของโครงการ!$A$6:$J$376</definedName>
    <definedName name="_xlnm.Print_Titles" localSheetId="1">กรอบวงเงินตำบลห้าล้าน!$A:$H,กรอบวงเงินตำบลห้าล้าน!$6:$7</definedName>
    <definedName name="_xlnm.Print_Titles" localSheetId="0">งบประมาณกิจกรรมของโครงการ!$6:$6</definedName>
  </definedNames>
  <calcPr calcId="125725"/>
</workbook>
</file>

<file path=xl/calcChain.xml><?xml version="1.0" encoding="utf-8"?>
<calcChain xmlns="http://schemas.openxmlformats.org/spreadsheetml/2006/main">
  <c r="H375" i="2"/>
  <c r="I350"/>
  <c r="H350"/>
  <c r="H376" s="1"/>
  <c r="G350"/>
  <c r="K210"/>
  <c r="K209"/>
  <c r="K208"/>
  <c r="K205"/>
  <c r="K201"/>
  <c r="K199"/>
  <c r="K197"/>
  <c r="K193"/>
  <c r="K192"/>
  <c r="K191"/>
  <c r="K190"/>
  <c r="K189"/>
  <c r="K187"/>
  <c r="K173"/>
  <c r="K172"/>
  <c r="K171"/>
  <c r="J169"/>
  <c r="K156"/>
  <c r="K155"/>
  <c r="K154"/>
  <c r="K149"/>
  <c r="K148"/>
  <c r="K147"/>
  <c r="K146"/>
  <c r="K128"/>
  <c r="J122"/>
  <c r="K116"/>
  <c r="J113"/>
  <c r="K108"/>
  <c r="J99"/>
  <c r="J97"/>
  <c r="J95"/>
  <c r="J93"/>
  <c r="J91"/>
  <c r="J89"/>
  <c r="J87"/>
  <c r="J85"/>
  <c r="J83"/>
  <c r="J81"/>
  <c r="J79"/>
  <c r="K76"/>
  <c r="K74"/>
  <c r="K71"/>
  <c r="J68"/>
  <c r="K67"/>
  <c r="K66"/>
  <c r="K65"/>
  <c r="K64"/>
  <c r="J60"/>
  <c r="K10"/>
  <c r="K350" s="1"/>
  <c r="J10"/>
  <c r="J8"/>
  <c r="F177" i="1"/>
  <c r="D177"/>
  <c r="G176"/>
  <c r="G175"/>
  <c r="G174"/>
  <c r="G173"/>
  <c r="G172"/>
  <c r="G171"/>
  <c r="G170"/>
  <c r="G169"/>
  <c r="G168"/>
  <c r="G167"/>
  <c r="H166"/>
  <c r="G166"/>
  <c r="G165"/>
  <c r="G164"/>
  <c r="G163"/>
  <c r="G162"/>
  <c r="L161"/>
  <c r="G161"/>
  <c r="G160"/>
  <c r="G159"/>
  <c r="G158"/>
  <c r="K157"/>
  <c r="H157"/>
  <c r="G157"/>
  <c r="G155"/>
  <c r="G154"/>
  <c r="G153"/>
  <c r="H152"/>
  <c r="G152"/>
  <c r="I151"/>
  <c r="G151"/>
  <c r="L150"/>
  <c r="K150"/>
  <c r="G150"/>
  <c r="I149"/>
  <c r="K149" s="1"/>
  <c r="G149"/>
  <c r="K148"/>
  <c r="I148"/>
  <c r="G148"/>
  <c r="I147"/>
  <c r="K147" s="1"/>
  <c r="G147"/>
  <c r="M146"/>
  <c r="H146"/>
  <c r="G146"/>
  <c r="L140"/>
  <c r="L139"/>
  <c r="L138"/>
  <c r="L137"/>
  <c r="L141" s="1"/>
  <c r="M141" s="1"/>
  <c r="M135" s="1"/>
  <c r="L136"/>
  <c r="G132"/>
  <c r="G131"/>
  <c r="G130"/>
  <c r="C130"/>
  <c r="H130" s="1"/>
  <c r="G129"/>
  <c r="L128"/>
  <c r="G128"/>
  <c r="M127"/>
  <c r="G127"/>
  <c r="I126"/>
  <c r="K126" s="1"/>
  <c r="G126"/>
  <c r="M125"/>
  <c r="H125"/>
  <c r="G125"/>
  <c r="G124"/>
  <c r="G123"/>
  <c r="G122"/>
  <c r="H121"/>
  <c r="G121"/>
  <c r="G120"/>
  <c r="G119"/>
  <c r="G118"/>
  <c r="G117"/>
  <c r="H116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H99"/>
  <c r="G99"/>
  <c r="G98"/>
  <c r="G97"/>
  <c r="G96"/>
  <c r="H95"/>
  <c r="G95"/>
  <c r="K94"/>
  <c r="G94"/>
  <c r="L93"/>
  <c r="G93"/>
  <c r="M92"/>
  <c r="H92"/>
  <c r="G92"/>
  <c r="G91"/>
  <c r="G90"/>
  <c r="M89"/>
  <c r="G89"/>
  <c r="M88"/>
  <c r="H88"/>
  <c r="G88"/>
  <c r="G87"/>
  <c r="L86"/>
  <c r="G86"/>
  <c r="L85"/>
  <c r="G85"/>
  <c r="G84"/>
  <c r="L83"/>
  <c r="G83"/>
  <c r="L82"/>
  <c r="G82"/>
  <c r="H81"/>
  <c r="G81"/>
  <c r="G80"/>
  <c r="G79"/>
  <c r="G78"/>
  <c r="K77"/>
  <c r="G77"/>
  <c r="G76"/>
  <c r="K75"/>
  <c r="G75"/>
  <c r="G74"/>
  <c r="L73"/>
  <c r="G73"/>
  <c r="K72"/>
  <c r="G72"/>
  <c r="L71"/>
  <c r="G71"/>
  <c r="K70"/>
  <c r="G70"/>
  <c r="G69"/>
  <c r="M68"/>
  <c r="H68"/>
  <c r="G68"/>
  <c r="G67"/>
  <c r="K66"/>
  <c r="G66"/>
  <c r="K65"/>
  <c r="G65"/>
  <c r="M64"/>
  <c r="G64"/>
  <c r="K63"/>
  <c r="G63"/>
  <c r="K62"/>
  <c r="G62"/>
  <c r="O61"/>
  <c r="G61"/>
  <c r="M60"/>
  <c r="G60"/>
  <c r="G59"/>
  <c r="N58"/>
  <c r="H58"/>
  <c r="G58"/>
  <c r="G57"/>
  <c r="G56"/>
  <c r="H55"/>
  <c r="G55"/>
  <c r="L54"/>
  <c r="G54"/>
  <c r="L53"/>
  <c r="G53"/>
  <c r="L52"/>
  <c r="G52"/>
  <c r="L51"/>
  <c r="G51"/>
  <c r="L50"/>
  <c r="G50"/>
  <c r="L49"/>
  <c r="G49"/>
  <c r="L48"/>
  <c r="G48"/>
  <c r="L47"/>
  <c r="G47"/>
  <c r="L46"/>
  <c r="G46"/>
  <c r="L45"/>
  <c r="H45"/>
  <c r="G45"/>
  <c r="G44"/>
  <c r="G43"/>
  <c r="H42"/>
  <c r="G42"/>
  <c r="G41"/>
  <c r="G40"/>
  <c r="G39"/>
  <c r="G38"/>
  <c r="G37"/>
  <c r="K36"/>
  <c r="G36"/>
  <c r="G35"/>
  <c r="O34"/>
  <c r="G34"/>
  <c r="L33"/>
  <c r="G33"/>
  <c r="G32"/>
  <c r="H31"/>
  <c r="G31"/>
  <c r="G30"/>
  <c r="G29"/>
  <c r="G28"/>
  <c r="H27"/>
  <c r="G27"/>
  <c r="G26"/>
  <c r="G25"/>
  <c r="G24"/>
  <c r="G23"/>
  <c r="G22"/>
  <c r="G21"/>
  <c r="G20"/>
  <c r="G19"/>
  <c r="G18"/>
  <c r="H17"/>
  <c r="G17"/>
  <c r="G16"/>
  <c r="G15"/>
  <c r="K14"/>
  <c r="G14"/>
  <c r="K13"/>
  <c r="G13"/>
  <c r="L12"/>
  <c r="G12"/>
  <c r="L11"/>
  <c r="H11"/>
  <c r="G11"/>
  <c r="I10"/>
  <c r="J10" s="1"/>
  <c r="G10"/>
  <c r="I9"/>
  <c r="J9" s="1"/>
  <c r="G9"/>
  <c r="I8"/>
  <c r="J8" s="1"/>
  <c r="H8"/>
  <c r="H177" s="1"/>
  <c r="G8"/>
  <c r="G177" s="1"/>
  <c r="C177" l="1"/>
</calcChain>
</file>

<file path=xl/sharedStrings.xml><?xml version="1.0" encoding="utf-8"?>
<sst xmlns="http://schemas.openxmlformats.org/spreadsheetml/2006/main" count="1486" uniqueCount="682">
  <si>
    <t>กรอบวงเงินงบประมาณที่จะได้รับจัดสรรตามมาตรการส่งเสริมความเป็นอยู่ระดับตำบล (ตำบลละ ๕ ล้าน)</t>
  </si>
  <si>
    <t xml:space="preserve">ตามมติครม. เมื่อวันที่ ๑ กันยายน ๒๕๕๘ </t>
  </si>
  <si>
    <t>จังหวัดนครศรีธรรมราช</t>
  </si>
  <si>
    <t>ลำดับ</t>
  </si>
  <si>
    <t>อำเภอ</t>
  </si>
  <si>
    <t>งบประมาณช่วยเหลือเกษตกร ตามมติ ครม.  ๔ สิงหาคม ๒๕๕๘</t>
  </si>
  <si>
    <t>งบประมาณคงเหลือสำหรับตำบลละ ๕ ล้านบาท</t>
  </si>
  <si>
    <t>งบประมาณอำเภอ</t>
  </si>
  <si>
    <t>จำนวนโครงการ</t>
  </si>
  <si>
    <t>ตำบล</t>
  </si>
  <si>
    <t>งบประมาณตำบล</t>
  </si>
  <si>
    <t>ขนอม</t>
  </si>
  <si>
    <t>ควนทอง</t>
  </si>
  <si>
    <t>ท้องเนียน</t>
  </si>
  <si>
    <t>จุฬาภรณ์</t>
  </si>
  <si>
    <t>นาหมอบุญ</t>
  </si>
  <si>
    <t>ทุ่งโพธิ์</t>
  </si>
  <si>
    <t xml:space="preserve">บ้านควนมุด </t>
  </si>
  <si>
    <t>สามตำบล</t>
  </si>
  <si>
    <t>บ้านชะอวด</t>
  </si>
  <si>
    <t>ควนหนองคว้า</t>
  </si>
  <si>
    <t>ฉวาง</t>
  </si>
  <si>
    <t>นาแว</t>
  </si>
  <si>
    <t>ไม้เรียง</t>
  </si>
  <si>
    <t>นาเขลียง</t>
  </si>
  <si>
    <t>ละอาย</t>
  </si>
  <si>
    <t>จันดี</t>
  </si>
  <si>
    <t>ไสหร้า</t>
  </si>
  <si>
    <t>นากะชะ</t>
  </si>
  <si>
    <t>ห้วยปริก</t>
  </si>
  <si>
    <t>กะเปียด</t>
  </si>
  <si>
    <t>เฉลิมพระเกียรติ</t>
  </si>
  <si>
    <t>ทางพูน</t>
  </si>
  <si>
    <t>เชียรเขา</t>
  </si>
  <si>
    <t>ดอนตรอ</t>
  </si>
  <si>
    <t>สวนหลวง</t>
  </si>
  <si>
    <t>ชะอวด</t>
  </si>
  <si>
    <t xml:space="preserve">นางหลง </t>
  </si>
  <si>
    <t>เคร็ง</t>
  </si>
  <si>
    <t>ขอนหาด</t>
  </si>
  <si>
    <t xml:space="preserve">ควนหนองหงส์ </t>
  </si>
  <si>
    <t>ท่าประจะ</t>
  </si>
  <si>
    <t xml:space="preserve">เขาพระทอง </t>
  </si>
  <si>
    <t>วังอ่าง</t>
  </si>
  <si>
    <t xml:space="preserve">เกาะขันธ์ </t>
  </si>
  <si>
    <t>ท่าเสม็ด</t>
  </si>
  <si>
    <t>บ้านตูล</t>
  </si>
  <si>
    <t>ช้างกลาง</t>
  </si>
  <si>
    <t>หลักช้าง</t>
  </si>
  <si>
    <t>สวนขัน</t>
  </si>
  <si>
    <t>เชียรใหญ่</t>
  </si>
  <si>
    <t>เขาพระบาท</t>
  </si>
  <si>
    <t>แม่เจ้าอยู่หัว</t>
  </si>
  <si>
    <t>ท้องลำเจียก</t>
  </si>
  <si>
    <t>การะเกด</t>
  </si>
  <si>
    <t>ท่าขนาน</t>
  </si>
  <si>
    <t>บ้านกลาง</t>
  </si>
  <si>
    <t>เสือหึง</t>
  </si>
  <si>
    <t>ใสหมาก</t>
  </si>
  <si>
    <t>บ้านเนิน</t>
  </si>
  <si>
    <t>ถ้ำพรรณรา</t>
  </si>
  <si>
    <t>คลองเส</t>
  </si>
  <si>
    <t>ดุสิต</t>
  </si>
  <si>
    <t>ท่าศาลา</t>
  </si>
  <si>
    <t>ไทยบุรี</t>
  </si>
  <si>
    <t>กลาย</t>
  </si>
  <si>
    <t>สระแก้ว</t>
  </si>
  <si>
    <t>ท่าขึ้น</t>
  </si>
  <si>
    <t>ดอนตะโก</t>
  </si>
  <si>
    <t>หัวตะพาน</t>
  </si>
  <si>
    <t>โพธิ์ทอง</t>
  </si>
  <si>
    <t>โมคลาน</t>
  </si>
  <si>
    <t>ตลิ่งชัน</t>
  </si>
  <si>
    <t>ทุ่งสง</t>
  </si>
  <si>
    <t>ควนกรด</t>
  </si>
  <si>
    <t>ถ้ำใหญ่</t>
  </si>
  <si>
    <t xml:space="preserve">หนองหงส์ </t>
  </si>
  <si>
    <t>เขาโร</t>
  </si>
  <si>
    <t>เขาขาว</t>
  </si>
  <si>
    <t>นาไม้ไผ่</t>
  </si>
  <si>
    <t>นาหลวงเสน</t>
  </si>
  <si>
    <t>ชะมาย</t>
  </si>
  <si>
    <t>นาโพธิ์</t>
  </si>
  <si>
    <t>น้ำตก</t>
  </si>
  <si>
    <t>ที่วัง</t>
  </si>
  <si>
    <t>กะปาง</t>
  </si>
  <si>
    <t>ปากแพรก</t>
  </si>
  <si>
    <t>ทุ่งใหญ่</t>
  </si>
  <si>
    <t xml:space="preserve">บางรูป </t>
  </si>
  <si>
    <t xml:space="preserve">ปริก </t>
  </si>
  <si>
    <t>ท่ายาง</t>
  </si>
  <si>
    <t>ทุ่งสัง</t>
  </si>
  <si>
    <t>กุแหระ</t>
  </si>
  <si>
    <t>กรุงหยัน</t>
  </si>
  <si>
    <t>นบพิตำ</t>
  </si>
  <si>
    <t>นาเหรง</t>
  </si>
  <si>
    <t>กะหรอ</t>
  </si>
  <si>
    <t>กรุงชิง</t>
  </si>
  <si>
    <t>นาบอน</t>
  </si>
  <si>
    <t>โรงอบทุ่งสง ๓ แก้วแสน ๒</t>
  </si>
  <si>
    <t>แก้วแสน</t>
  </si>
  <si>
    <t>บางขัน</t>
  </si>
  <si>
    <t>บ้านลำนาว</t>
  </si>
  <si>
    <t>วังหิน</t>
  </si>
  <si>
    <t>บ้านนิคม</t>
  </si>
  <si>
    <t>ปากพนัง</t>
  </si>
  <si>
    <t>แหลมตะลุมพุก</t>
  </si>
  <si>
    <t>ขนาบนาก</t>
  </si>
  <si>
    <t>ปากพนังฝั่งตะวันตก</t>
  </si>
  <si>
    <t>คลองน้อย</t>
  </si>
  <si>
    <t>ท่าพญา</t>
  </si>
  <si>
    <t>บ้านใหม่</t>
  </si>
  <si>
    <t>ปากพนังฝั่งตะวันออก</t>
  </si>
  <si>
    <t>บางศาลา</t>
  </si>
  <si>
    <t>บางพระ</t>
  </si>
  <si>
    <t>หูล่อง</t>
  </si>
  <si>
    <t>ป่าระกำ</t>
  </si>
  <si>
    <t>คลองกระบือ</t>
  </si>
  <si>
    <t>บ้านเพิง</t>
  </si>
  <si>
    <t>บางตะพง</t>
  </si>
  <si>
    <t>ชะเมา</t>
  </si>
  <si>
    <t>เกาะทวด</t>
  </si>
  <si>
    <t>พรหมคีรี</t>
  </si>
  <si>
    <t>บ้านเกาะ</t>
  </si>
  <si>
    <t>ทอนหงส์</t>
  </si>
  <si>
    <t>นาเรียง</t>
  </si>
  <si>
    <t>พรหมโลก</t>
  </si>
  <si>
    <t>อินคีรี</t>
  </si>
  <si>
    <t>พระพรหม</t>
  </si>
  <si>
    <t>ช้างซ้าย</t>
  </si>
  <si>
    <t>ท้ายสำเภา</t>
  </si>
  <si>
    <t>นาสาร</t>
  </si>
  <si>
    <t>นาพรุ</t>
  </si>
  <si>
    <t>พิปูน</t>
  </si>
  <si>
    <t>เขาพระ</t>
  </si>
  <si>
    <t>ควนกลาง</t>
  </si>
  <si>
    <t>ยางค้อม</t>
  </si>
  <si>
    <t>กะทูน</t>
  </si>
  <si>
    <t>เมืองนครศรีฯ</t>
  </si>
  <si>
    <t>ท่าไร่</t>
  </si>
  <si>
    <t>ท่าเรือ</t>
  </si>
  <si>
    <t>โพธิ์เสด็จ</t>
  </si>
  <si>
    <t>ปากนคร</t>
  </si>
  <si>
    <t>นาทราย</t>
  </si>
  <si>
    <t>กำแพงเซา</t>
  </si>
  <si>
    <t>ไชยมนตรี</t>
  </si>
  <si>
    <t>มะม่วงสองต้น</t>
  </si>
  <si>
    <t>นาเคียน</t>
  </si>
  <si>
    <t>ท่างิ้ว</t>
  </si>
  <si>
    <t>บางจาก</t>
  </si>
  <si>
    <t>ปากพูน</t>
  </si>
  <si>
    <t>ท่าซัก</t>
  </si>
  <si>
    <t>ท่าวัง</t>
  </si>
  <si>
    <t>คลัง</t>
  </si>
  <si>
    <t>ในเมือง</t>
  </si>
  <si>
    <t>ร่อนพิบูลย์</t>
  </si>
  <si>
    <t>ควนพัง</t>
  </si>
  <si>
    <t>57 หมู่บ้านๆละ 30 คน</t>
  </si>
  <si>
    <t>ควนชุม</t>
  </si>
  <si>
    <t>จัดตั้งกองทุนเวชภัณฑ์ 57 กองทุน</t>
  </si>
  <si>
    <t>ควนเกย</t>
  </si>
  <si>
    <t>เสาธง</t>
  </si>
  <si>
    <t>หินตก</t>
  </si>
  <si>
    <t>ลานสกา</t>
  </si>
  <si>
    <t>ขุนทะเล</t>
  </si>
  <si>
    <t>ท่าดี</t>
  </si>
  <si>
    <t>กำโลน</t>
  </si>
  <si>
    <t>เขาแก้ว</t>
  </si>
  <si>
    <t>สิชล</t>
  </si>
  <si>
    <t>เสาเภา</t>
  </si>
  <si>
    <t>ทุ่งใส</t>
  </si>
  <si>
    <t>สี่ขีด</t>
  </si>
  <si>
    <t>เขาน้อย</t>
  </si>
  <si>
    <t>เทพราช</t>
  </si>
  <si>
    <t>ฉลอง</t>
  </si>
  <si>
    <t>ทุ่งปรัง</t>
  </si>
  <si>
    <t>เปลี่ยน</t>
  </si>
  <si>
    <t>หัวไทร</t>
  </si>
  <si>
    <t>หน้าสตน</t>
  </si>
  <si>
    <t>ทรายขาว</t>
  </si>
  <si>
    <t>แหลม</t>
  </si>
  <si>
    <t>เขาพังไกร</t>
  </si>
  <si>
    <t>บ้านราม</t>
  </si>
  <si>
    <t>บางนบ</t>
  </si>
  <si>
    <t>ท่าซอม</t>
  </si>
  <si>
    <t>ควนชลิก</t>
  </si>
  <si>
    <t>รามแก้ว</t>
  </si>
  <si>
    <t>เกาะเพชร</t>
  </si>
  <si>
    <t>รวม</t>
  </si>
  <si>
    <t>๒๓ อำเภอ</t>
  </si>
  <si>
    <t>๑๖๙ ตำบล</t>
  </si>
  <si>
    <t xml:space="preserve">แบบสรุปโครงการมาตรการสำคัญเร่งด่วน </t>
  </si>
  <si>
    <t>เพื่อช่วยเหลือเกษตรกรและคนยากจนในการเสริมสร้างความเข้มแข็งอย่างยั่งยืน</t>
  </si>
  <si>
    <t>โครงการ</t>
  </si>
  <si>
    <t>กลุ่มที่รองรับ/ที่ตั้ง</t>
  </si>
  <si>
    <t>กิจกรรม</t>
  </si>
  <si>
    <t>รหัส</t>
  </si>
  <si>
    <t>งบประมาณขอ</t>
  </si>
  <si>
    <t>งบประมาณอนุมัติ</t>
  </si>
  <si>
    <t>ประชาชนได้รับประโยชน์
จำนวน (ครัวเรือน)</t>
  </si>
  <si>
    <t>หมายเหตุ</t>
  </si>
  <si>
    <t>งบลดลง</t>
  </si>
  <si>
    <t xml:space="preserve">ส่งเสริมการเลี้ยงไก่พื้นเมือง </t>
  </si>
  <si>
    <t>กลุ่มเกษตรกรผู้ปลูกยางพารา/ต.ขนอม ต.ควนทอง ต.ท้องเนียน อ.ขนอม</t>
  </si>
  <si>
    <t>จัดซื้อลูกไก่พันธุ์พื้นเมือง</t>
  </si>
  <si>
    <t>๓</t>
  </si>
  <si>
    <t xml:space="preserve">โครงการส่งเสริมอาชีพเกษตรกรเพื่อเพิ่มรายได้ในช่วงภัยแล้ง </t>
  </si>
  <si>
    <t>กลุ่มเลี้ยงสัตว์ปีก/ อ.ร่อนพิบูลย์</t>
  </si>
  <si>
    <t>ซื้อไก่พื้นเมือง/อาหารไก่ระยะแรก/เวชภัณฑ์/</t>
  </si>
  <si>
    <t>ฝึกอบรม/ติดตามงานการเลี้ยงไก่พื้นเมือง</t>
  </si>
  <si>
    <t>โครงการส่งเสริมอาชีพเกษตรกรเพื่อเพิ่มรายได้ในช่วงภัยแล้ง</t>
  </si>
  <si>
    <t>กลุ่มเลี้ยงแพะ/ต.ควนพัง อ.ร่อนพิบูลย์</t>
  </si>
  <si>
    <t>ซื้อแพะเพศเมีย/เวชภัณฑ์/</t>
  </si>
  <si>
    <t>ฝึกอบรม/ติดตามงานการเลี้ยงแพะ</t>
  </si>
  <si>
    <t>โครงการผลิตข้าวสังข์หยดอินทรีย์ปลอดสารพิษเพื่อสุขภาพ</t>
  </si>
  <si>
    <t>กลุ่มผลิตข้าวสังข์หยดอินทรีย์ปลอดสารพิษ/ต.ควนพัง อ.ร่อนพิบูลย์</t>
  </si>
  <si>
    <t xml:space="preserve">ซื้อเมล็ดข้าวปลูกพันธุ์สังข์หยด จำนวน ๓,๐๐๐ กก.ๆละ ๒๐ บาท </t>
  </si>
  <si>
    <t>๒</t>
  </si>
  <si>
    <t>ซื้อเครื่องสีข้าวขนาดเล็ก ขนาด ๓ แรงม้า รุ่น SM ๘๕ จำนวน ๑ เครื่อง</t>
  </si>
  <si>
    <t>๖</t>
  </si>
  <si>
    <t>โครงการแปรรูปลูกจันทร์เทศผลไม้สมุนไพรประจำถิ่น</t>
  </si>
  <si>
    <t>กลุ่มแปรรูปปลูกจันทน์เทศผลไม้สมุนไพร ต.ร่อนพิบูลย์ อ.ร่อนพิบูลย์</t>
  </si>
  <si>
    <t>ซื้อลูกจันทน์และวัสดุแปรรูป</t>
  </si>
  <si>
    <t>๑</t>
  </si>
  <si>
    <t>โครงการสร้างอาชีพข้างคลองน้ำใส ต.ควนพัง และส่งเสริมการปลูกพืชฤดูแล้ง</t>
  </si>
  <si>
    <t>กลุ่มเกษตรกรผู้ปลูกพืชฤดูแล้ง/ต.ควนพัง ต.ควนชุม ต.ควนเกย ต.เสาธง อ.ร่อนพิบูลย์</t>
  </si>
  <si>
    <t>สร้างอาชีพข้างคลองน้ำใส ต.ควนพัง จัดซื้อพันธุ์มะละกอฮอล์แลนด์ พันธุ์กล้วยหอมทอง สนับสนุนพันธุ์พืชและปุ๋ยอินทรีย์ให้เกษตรกรตามชนิดพืช จำนวน ๒,๘๐๐ ไร่</t>
  </si>
  <si>
    <t xml:space="preserve">โครงการแปรรูปผลผลิตทางการเกษตร </t>
  </si>
  <si>
    <t>กลุ่มแปรรูปผลผลิตทางการเกษตร/ต.ร่อนพิบูลย์ อ.ร่อนพิบูลย์</t>
  </si>
  <si>
    <t>ซื้อเครื่องสไลด์กล้วย/ เตาสำหรับทอด/กล้วยน้ำว้า/กล้วยเล็บมือนาง</t>
  </si>
  <si>
    <t>อบรมถ่ายทอดความรู้แก่ผู้นำระดับตำบลด้านการทำแผนพัฒนา</t>
  </si>
  <si>
    <t>กลุ่มผู้นำระดับตำบล อ.พิปูน</t>
  </si>
  <si>
    <t>อบรมถ่ายทอดตามกระบวนการเรียนรู้แบบมีส่วนร่วมและการจัดทำแผนพัฒนาระดับตำบล</t>
  </si>
  <si>
    <t>อบรมมถ่ายทอดความรู้แก่ผู้นำระดับหมู่บ้านด้านการจัดทำแผนพัฒนา</t>
  </si>
  <si>
    <t>กลุ่มผู้นำระดับหมู่บ้าน อ.พิปูน</t>
  </si>
  <si>
    <t>อบรมถ่ายทอดตามกระบวนการเรียนรู้แบบมีส่วนร่วมและการจัดทำแผนพัฒนาระดับหมู่บ้าน</t>
  </si>
  <si>
    <t>ส่งเสริมและพัฒนาการผลิตปาล์มน้ำมัน</t>
  </si>
  <si>
    <t>กลุ่มชาวสวนปาล์มน้ำมันอ.พิปูน/ต.พิปูน อ.พิปูน</t>
  </si>
  <si>
    <t>อบรมถ่ายทอดความรู้การพัฒนาการผลิตปาล์มน้ำมันตามกระบวนการโรงเรียน</t>
  </si>
  <si>
    <t>ส่งเสริมและเพิ่มประสิทธิภาพการใช้ปุ๋ยเพื่อลดต้นทุนการผลิตปาล์มน้ำมัน</t>
  </si>
  <si>
    <t>อบรมถ่ายทอดความรู้ส่งเสริมและเพิ่มประสิทธิภาพการใช้ปุ๋ย</t>
  </si>
  <si>
    <t>ส่งเสริมการผลิตข้าวครบวงจร</t>
  </si>
  <si>
    <t>กลุ่มปลูกข้าว/ต.ควนกลาง ต.เขาพระ อ.พิปูน</t>
  </si>
  <si>
    <t>ส่งเสริมการปลูกข้าว</t>
  </si>
  <si>
    <t>สร้างโรงสีข้าว</t>
  </si>
  <si>
    <t xml:space="preserve"> สนับสนุนโรงสีข้าวขนาดกลาง พร้อมโรงเรือน</t>
  </si>
  <si>
    <t>ส่งเสริมและพัฒนาคุณภาพการผลิตทุเรียนเพื่อการส่งออก</t>
  </si>
  <si>
    <t>วิสาหกิจชุมชนกลุ่มปรับปรุงผลไม้/ต.ควนกลาง อ.พิปูน</t>
  </si>
  <si>
    <t>อบรมถ่ายทอดความรู้การพัฒนาการผลิตทุเรียนตามกระบวนการโรงเรียนเกษตรกร</t>
  </si>
  <si>
    <t>ส่งเสริมและเพิ่มประสิทธิภาพการจัดการศัตรูพืชในสวนทุเรียน</t>
  </si>
  <si>
    <t>ส่งเสริมและพัฒนาคุณภาพการผลิตมังคุด</t>
  </si>
  <si>
    <t>กลุ่มผู้ผลิตมังคุด/ต.ยางค้อม อ.พิปูน</t>
  </si>
  <si>
    <t>อบรมถ่ายทอดความรู้การพัฒนาการผลิตมังคุดตามกระบวนการโรงเรียนเกษตรกร</t>
  </si>
  <si>
    <t>ส่งเสริมการลดต้นทุนการผลิตมังคุด</t>
  </si>
  <si>
    <t>ส่งเสริมสนับสนุนกลุ่มอาชีพ (OTOP) การทำไร่เค็มสมุนไพร</t>
  </si>
  <si>
    <t>กลุ่มอาชีพไข่เค็มสมุนไพร/บ้านใหม่ ม.๕ ต.พิปูน อ.พิปูน</t>
  </si>
  <si>
    <t xml:space="preserve">สนับสนุนการทำไข่เค็ม </t>
  </si>
  <si>
    <t>ส่งเสริมอาชีพทางการเกษตรในการช่วยเหลือเกษตรกรและคนยากจนตามแนวเศรษฐกิจพอเพียง</t>
  </si>
  <si>
    <t>กลุ่มส่งเสริมการปลูกยางพาราคุณภาพดี/ต.บางขัน ต.บ้านลำนาว ต.วังหิน ต.บ้านนิคม อ.บางขัน</t>
  </si>
  <si>
    <t xml:space="preserve">เลี้ยงไก่ไข่เป็นอาชีพเสริม </t>
  </si>
  <si>
    <t>ปรับปรุงระบบส่งน้ำเพื่อการเกษตร</t>
  </si>
  <si>
    <t>กลุ่มเกษตรกรผู้ปลูกพืชผัก/ต.ทางพูน อ.เฉลิมพระเกียรติ</t>
  </si>
  <si>
    <t xml:space="preserve">ขุดลอกคลอง/วัชพืช และดินโคลน ขุดลอกเหมืองไส้ไก่ จัดซื้อท่อสูบน้ำสแตนเลสและเครื่องสูบน้ำ </t>
  </si>
  <si>
    <t>๘</t>
  </si>
  <si>
    <t>ส่งเสริมอาชีพรายได้แก่กลุ่มสวนยาง</t>
  </si>
  <si>
    <t>กลุ่มทำสวนยางพารา/ต.นางหลง อ.ชะอวด</t>
  </si>
  <si>
    <t>เลี้ยงไก่พื้นเมือง (เปิดจัดซื้อพันธุ์ไก่พื้นเมือง)</t>
  </si>
  <si>
    <t>ส่งเสริมอาชีพรายได้แก่กลุ่มรับจ้าง</t>
  </si>
  <si>
    <t>กลุ่มรับจ้างทั่วไป/ ต.ชะอวด อ.ชะอวด</t>
  </si>
  <si>
    <t>เลี้ยงเป็ดเนื้อ</t>
  </si>
  <si>
    <t>กลุ่มรับจ้าง/ต.เคร็ง อ.ชะอวด</t>
  </si>
  <si>
    <t>เลี้ยงเป็ดเนื้อ (เป็ดเทศ เพื่อจำหน่าย) (จัดซื้อพันธุ์เป็ดเทศ)</t>
  </si>
  <si>
    <t>เลี้ยงไก่พันธุ์พื้นเมือง</t>
  </si>
  <si>
    <t>กลุ่มทำสวนยางพารา/ ต.เคร็ง อ.ชะอวด</t>
  </si>
  <si>
    <t>เลี้ยงไก่พื้นเมืองในสวนยางพารา</t>
  </si>
  <si>
    <t>เลี้ยงเป็ดไข่ในสวนปาล์ม (ปล่อยทุ่ง)</t>
  </si>
  <si>
    <t>กลุ่มสวนปาล์ม/ต.เคร็ง อ.ชะอวด</t>
  </si>
  <si>
    <t>ซื้อพันธุ์เป็ดไข่เลี้ยงในสวนปาล์ม/ซื้อพันธุ์เป็ด</t>
  </si>
  <si>
    <t>เลี้ยงไก่ไข่</t>
  </si>
  <si>
    <t>กลุ่มผู้ปลูกพืชผัก/ต.ขอนหาด อ.ชะอวด</t>
  </si>
  <si>
    <t>ส่งเสริมการเลี้ยงไก่ไข่/ซื้อพันธุ์ไก่</t>
  </si>
  <si>
    <t>กลุ่มปลูกผลไม้/ ต.ขอนหาด อ.ชะอวด</t>
  </si>
  <si>
    <t>กลุ่มรับจ้าง/ ต.ขอนหาด อ.ชะอวด</t>
  </si>
  <si>
    <t>กลุ่มผู้ปลูกยางพารา/ต.ขอนหาด อ.ชะอวด</t>
  </si>
  <si>
    <t>กลุ่มผู้ปลูกปาล์มน้ำมัน/ ต.ขอนหาด อ.ชะอวด</t>
  </si>
  <si>
    <t>ส่งเสริมเพิ่มรายได้แก่กลุ่มสวนยาง</t>
  </si>
  <si>
    <t>กลุ่มทำสวนยางพารา/ ต.ควนหนองหงส์ อ.ชะอวด</t>
  </si>
  <si>
    <t>ส่งเสริมการเลี้ยงไก่พื้นเมือง</t>
  </si>
  <si>
    <t>กลุ่มสวนยางพารา/ ต.ท่าประจะ อ.ชะอวด</t>
  </si>
  <si>
    <t>กลุ่มปาล์มน้ำมัน/ต.ท่าประจะ อ.ชะอวด</t>
  </si>
  <si>
    <t>กลุ่มผลไม้/ ต.เขาพระทอง อ.ชะอวด</t>
  </si>
  <si>
    <t>กลุ่มปาล์มน้ำมัน/ต.เขาพระทอง อ.ชะอวด</t>
  </si>
  <si>
    <t>กลุ่มรับจ้างทั่วไป/ต.เขาพระทอง อ.ชะอวด</t>
  </si>
  <si>
    <t>กลุ่มยางพารา/ต.เขาพระทอง อ.ชะอวด</t>
  </si>
  <si>
    <t>กลุ่มนาข้าว/ต.เขาพระทอง อ.ชะอวด</t>
  </si>
  <si>
    <t>กลุ่มทำสวนยางพารา/ต.วังอ่าง อ.ชะอวด</t>
  </si>
  <si>
    <t>เลี้ยงไก่พื้นเมือง</t>
  </si>
  <si>
    <t>กลุ่มรับจ้าง/ต.วังอ่าง อ.ชะอวด</t>
  </si>
  <si>
    <t>เลี้ยงเป็ดเนื้อ (เป็ดเทศ)</t>
  </si>
  <si>
    <t>กลุ่มรับจ้าง/ ต.เกาะขันธ์ อ.ชะอวด</t>
  </si>
  <si>
    <t xml:space="preserve">โครงการขุดลอกวัชพืชในลำห้วยด้วยแรงงานคน กลุ่มผลไม้ ต.เกาะขันธ์ </t>
  </si>
  <si>
    <t>กลุ่มไม้ผล/ต.เกาะขันธ์ อ.ชะอวด</t>
  </si>
  <si>
    <t>ขุดลอกลำห้วย จำนวน ๑๕ ห้วย (ค่าแรงงานคนวันละ ๓๐๐ บาท)</t>
  </si>
  <si>
    <t>สร้างรายได้เสริมกลุ่มผู้ปลูกยางพาราเพื่อแก้ปัญหาความยากจน</t>
  </si>
  <si>
    <t>กลุ่มผู้ปลูกยางพารา/ต.เกาะขันธ์ อ.ชะอวด</t>
  </si>
  <si>
    <t>ส่งเสริมการเลี้ยงไก่พื้นเมืองในสวนยางพารา</t>
  </si>
  <si>
    <t>การส่งเสริมอาชีพและเพิ่มรายได้ให้เกษตรกรกลุ่มผลไม้ ต.บ้านเกาะ</t>
  </si>
  <si>
    <t>กลุ่มไม้ผล/ต.บ้านเกาะ อ.พรหมคีรี</t>
  </si>
  <si>
    <t>ซื้อกล่องเลี้ยงผึ้ง ๒ กล่อง/ครัวเรือน ๗๐ ครัวเรือน รวม ๑๔๐ กล่อง ๆ ละ ๑,๐๐๐ บาท</t>
  </si>
  <si>
    <t>ซื้อลูกไก่พันธุ์ไก่พื้นเมือง ๓๐ ตัว/ครัวเรือน จำนวน ๒๑๐ ครัวเรือน รวม ๖,๓๐๐ ตัว ๆละ ๓๕ บาท  ซื้ออาหารกิโลกรัมละ ๒๐ บาท จำนวน ๕,๐๐๐ กก.</t>
  </si>
  <si>
    <t>การส่งเสริมอาชีพและเพิ่มรายได้ให้เกษตรกรกลุ่มผลไม้ ต.ทอนหงส์</t>
  </si>
  <si>
    <t>กลุ่มผลไม้/ต.ทอนหงส์ อ.พรหมคีรี</t>
  </si>
  <si>
    <t>เลี้ยงผึ้ง</t>
  </si>
  <si>
    <t>ปลูกผักสวนครัวปลอดสารพิษ</t>
  </si>
  <si>
    <t>การส่งเสริมอาชีพและเพิ่มรายได้ให้เกษตรกรกลุ่มชาวนา ต.นาเรียง</t>
  </si>
  <si>
    <t>กลุ่มชาวนา ต.นาเรียง อ.พรหมคีรี</t>
  </si>
  <si>
    <t>เลี้ยงปลาในกระชัง</t>
  </si>
  <si>
    <t>๔</t>
  </si>
  <si>
    <t>การส่งเสริมอาชีพและเพิ่มรายได้ให้เกษตรกรกลุ่มผลไม้ ต.พรหมโลก</t>
  </si>
  <si>
    <t>กลุ่มไม้ผล ต.พรหมโลก อ.พรหมคีรี</t>
  </si>
  <si>
    <t>ซื้อปุ๋ยคอก/ปุ๋ยหมัก ๔ กระสอบ/ครัวเรือน จำนวน ๑,๖๐๐ กระสอบๆละ ๔๐๐ บาท</t>
  </si>
  <si>
    <t xml:space="preserve">ซื้อพันธุ์กล้วยไข่ ๗๖ หน่อ/คัวเรือน จำนวน ๓๐,๔๐๐ หน่อ ๆละ ๑๕ บาท </t>
  </si>
  <si>
    <t>การส่งเสริมอาชีพและเพิ่มรายได้ให้เกษตรกรกลุ่มผลไม้และนาข้าว ต.อินคีรี</t>
  </si>
  <si>
    <t>กลุ่มเกษตรกรชาวนาชาวสวน ต.อินคีรี อ.พรหมคีรี</t>
  </si>
  <si>
    <t xml:space="preserve">ซื้อกล่องเลี้ยงผึ้ง ๒ กล่อง/ครัวเรือน ๗๐ ครัวเรือน รวม ๑๔๐ กล่องๆละ ๑,๐๐๐บ. </t>
  </si>
  <si>
    <t>การปลูกมะนาวในปล่องท่อซีเมนต์และปลูกพืชผักพื้นบ้านปลอดภัยจากสารพิษ</t>
  </si>
  <si>
    <t>คณะกรรมการหมู่บ้านและสมาชิกกลุ่มแม่บ้านเกษตรกร/ ม.๕ ต.บางรูป อ.ทุ่งใหญ่</t>
  </si>
  <si>
    <t>จัดเวทีประชาคม/คัดเลือกกิจกรรมปลูกมะนาวพันธุ์พิจิตรในท่อซีเมนต์</t>
  </si>
  <si>
    <t>การปลูกมะนาวในปล่องท่อซีเมนต์และปลูกพืชพื้นผักบ้านปลอดภัยจากสารพิษ</t>
  </si>
  <si>
    <t>คณะกรรมการหมู่บ้านและสมาชิกกลุ่มแม่บ้านเกษตรกร/ ม.๑ ต.ทุ่งใหญ่ อ.ทุ่งใหญ่</t>
  </si>
  <si>
    <t>คณะกรรมการหมู่บ้านและสมาชิกกลุ่มแม่บ้านเกษตรกร/ ม.๘ ต.ทุ่งใหญ่ อ.ทุ่งใหญ่</t>
  </si>
  <si>
    <t>คณะกรรมการหมู่บ้านและสมาชิกกลุ่มแม่บ้านเกษตรกร/ ม.๗ ต.ปริก อ.ทุ่งใหญ่</t>
  </si>
  <si>
    <t>วิสาหกิจชุมชนปลูกข้าวไร่เพื่อบริโภค สู่การแปรรูปการผลิตข้าวซ้อมมือเพื่อสุขภาพ</t>
  </si>
  <si>
    <t>กลุ่มประชาชน ม.๖ ต.ท่ายาง อ.ทุ่งใหญ่</t>
  </si>
  <si>
    <t>อบรมเพิ่มความรู้และศึกษาดูงาน</t>
  </si>
  <si>
    <t>สนับสนุนพันธุ์ข้าวไร่ ครัวเรือนละ ๑ ถังๆละ ๖๐๐ บาท</t>
  </si>
  <si>
    <t xml:space="preserve">ซื้อเครื่องสีกระเทาะเมล็ดข้าว ๑ เครื่อง (๗๕,๐๐๐ บาท) อุปกรณ์เครื่องผลิตข้าวซ้อมมือ ๑ ชุด (๓๕,๐๐๐ บาท) </t>
  </si>
  <si>
    <t>ปลูกมะนาวในปล่องท่อซีเมนต์ในหมู่บ้านเศรษฐกิจพอเพียงต้นแบบ</t>
  </si>
  <si>
    <t>สมาชิกครัวเรือนต้นแบบหมู่บ้านเศรษฐกิจพอเพียงต้นแบบ/ม.๓ ต.ทุ่งสัง อ.ทุ่งใหญ่</t>
  </si>
  <si>
    <t>ส่งเสริมอาชีพเลี้ยงไก่พันธุ์พื้นเมืองในหมู่บ้านเศรษฐกิจพอเพียงต้นแบบ</t>
  </si>
  <si>
    <t>จัดเวทีประชาคม คัดเลือกกิจกรรมการเลี้ยงไก่พันธุ์พื้นเมือง</t>
  </si>
  <si>
    <t>กลุ่มเกษตรกรอาชีพเลี้ยงไก่พันธ์พื้นเมือง ม.๕ ต.กุแหระ อ.ทุ่งใหญ่</t>
  </si>
  <si>
    <t>จัดเวทีประชาคมคัดเลือกโครงการเลี้ยงไก่พันธุ์พื้นเมือง</t>
  </si>
  <si>
    <t>การปลูกมะนาวในปล่องท่อซีเมนต์ในหมู่บ้านเศรษฐกิจพอเพียงต้นแบบ</t>
  </si>
  <si>
    <t>ครัวเรือนต้นแบบหมู่บ้านเศรษฐกิจพอเพียงต้นแบบ/ม.๘ ต.ปริก อ.ทุ่งใหญ่</t>
  </si>
  <si>
    <t>จัดเวทีประชาคม คัดเลือกกิจกรรมปลูกมะนาวในท่อซีเมนต์</t>
  </si>
  <si>
    <t>ส่งเสริมอาชีพเลี้ยงไก่พื้นเมืองเพื่อขยายพันธุ์สู่ชุมชนหมู่บ้านพอเพียง</t>
  </si>
  <si>
    <t>คณะกรรมการหมู่บ้านและกลุ่มแม่บ้านเกษตรกร/ม.๑-ม.๘ ต.กรุงหยัน อ.ทุ่งใหญ่</t>
  </si>
  <si>
    <t>จัดเวทีประชาคม คัดเลือกกิจกรรมเลี้ยงไก่พันธุ์พื้นเมือง</t>
  </si>
  <si>
    <t>สมาชิกครัวเรือนต้นแบบหมู่บ้านเศรษฐกิจพอเพียงต้นแบบ/ม.๕ ต.กุแหระ อ.ทุ่งใหญ่</t>
  </si>
  <si>
    <t>กลุ่มเกษตกร/อาชีพเลี้ยงไก่พันธุ์พื้นเมือง/ ม.๘ ต.ปริก อ.ทุ่งใหญ่</t>
  </si>
  <si>
    <t>การปลูกพืชอาหารสัตว์เพื่อถ่ายทอดและกระจายไปสู่ชุมชน หมู่บ้าน</t>
  </si>
  <si>
    <t>คณะกรรมการหมู่บ้าน/สมาชิกกลุ่มแม่บ้านเกษตรกร/ ม.๓ และอื่นๆ ต.ทุ่งสัง</t>
  </si>
  <si>
    <t>จัดเวทีประชาคม คัดเลือกโครงการปลูกพืชอาหารสัตว์ขายในชุมชน</t>
  </si>
  <si>
    <t>เลี้ยงไก่พันธุ์พื้นเมืองหรือลูกผสม  ตำบลหัวไทร</t>
  </si>
  <si>
    <t>กลุ่มเลี้ยงไก่พันธุ์พื้นเมืองหรือลูกผสม ต.หัวไทร อ.หัวไทร</t>
  </si>
  <si>
    <t>ฝึกอบรมการดูแลสุขาภิบาลและป้องกันโรคในการเลี้ยงไก่ เหมาจ่ายคนละ ๑๐๐ บาท จำนวน ๑ วัน</t>
  </si>
  <si>
    <t>ซื้อพันธุ์ไก่พื้นเมืองหรือไก่ลูกผสม (เพศผู้ ๒ ส่วน เพศเมีย ๘ ส่วน) ซื้อยาเวชภัณฑ์ปฏิชีวนะ</t>
  </si>
  <si>
    <t>เลี้ยงไก่พันธุ์พื้นเมืองหรือลูกผสม  ตำบลหน้าสตน</t>
  </si>
  <si>
    <t>กลุ่มเลี้ยงไก่พันธุ์พื้นเมืองหรือลูกผสม/ต.หน้าสตน อ.หัวไทร</t>
  </si>
  <si>
    <t>เลี้ยงไก่พันธุ์พื้นเมืองหรือลูกผสม  ตำบลทรายขาว</t>
  </si>
  <si>
    <t>กลุ่มเลี้ยงไก่พันธุ์พื้นเมืองหรือลูกผสม/ต.ทรายขาว อ.หัวไทร</t>
  </si>
  <si>
    <t>เลี้ยงไก่พันธุ์พื้นเมืองหรือลูกผสม  ตำบลแหลม</t>
  </si>
  <si>
    <t>กลุ่มเลี้ยงไก่พันธุ์พื้นเมืองหรือลูกผสม/ต.แหลม อ.หัวไทร</t>
  </si>
  <si>
    <t>เลี้ยงไก่พันธุ์พื้นเมืองหรือลูกผสม  ตำบลเขาพังไกร</t>
  </si>
  <si>
    <t>กลุ่มเลี้ยงไก่พันธุ์พื้นเมืองหรือลูกผสม/ต.เขาพังไกร อ.หัวไทร</t>
  </si>
  <si>
    <t>เลี้ยงไก่พันธุ์พื้นเมืองหรือลูกผสม  ตำบลบ้านราม</t>
  </si>
  <si>
    <t>กลุ่มเลี้ยงไก่พันธุ์พื้นเมืองหรือลูกผสม/ต.บ้านราม อ.หัวไทร</t>
  </si>
  <si>
    <t>เลี้ยงไก่พันธุ์พื้นเมืองหรือลูกผสม  ตำบลบางนบ</t>
  </si>
  <si>
    <t>กลุ่มเลี้ยงไก่พันธุ์พื้นเมืองหรือลูกผสม/ต.บางนบ อ.หัวไทร</t>
  </si>
  <si>
    <t>เลี้ยงไก่พันธุ์พื้นเมืองหรือลูกผสม  ตำบลท่าซอม</t>
  </si>
  <si>
    <t>กลุ่มเลี้ยงไก่พันธุ์พื้นเมืองหรือลูกผสม/ต.ท่าซอม อ.หัวไทร</t>
  </si>
  <si>
    <t>เลี้ยงไก่พันธุ์พื้นเมืองหรือลูกผสม  ตำบลควนชะลิก</t>
  </si>
  <si>
    <t>กลุ่มเลี้ยงไก่พันธุ์พื้นเมืองหรือลูกผสม/ต.ควนชลิก อ.หัวไทร</t>
  </si>
  <si>
    <t>เลี้ยงไก่พันธุ์พื้นเมืองหรือลูกผสม  ตำบลรามแก้ว</t>
  </si>
  <si>
    <t>กลุ่มเลี้ยงไก่พันธุ์พื้นเมืองหรือลูกผสม/ต.รามแก้ว อ.หัวไทร</t>
  </si>
  <si>
    <t>เลี้ยงไก่พันธุ์พื้นเมืองหรือลูกผสม  ตำบลเกาะเพชร</t>
  </si>
  <si>
    <t>กลุ่มเลี้ยงไก่พันธุ์พื้นเมืองหรือลูกผสม/ต.เกาะเพชร อ.หัวไทร</t>
  </si>
  <si>
    <t>กลุ่มปุ๋ยหมักชีวภาพ</t>
  </si>
  <si>
    <t>กลุ่มเกษตรกรสวนยางพารา ต.ควนกรด อ.ทุ่งสง</t>
  </si>
  <si>
    <t xml:space="preserve">๑.อบรมให้ความรู้เพิ่ม ๒.จัดซื้อวัสดุอุปกรณ์สำหรับโครงการ ๓. วัสดุอุปกรณ์สำหรับผลิตปุ๋ยสูตร ๑ ๔.วัสดุสำหรับผลิตปุ๋ยสูตร ๒ </t>
  </si>
  <si>
    <t>กลุ่มปุ๋ยหมักชีวภาพบ้านทุ่งชน ม.๔ ต.ควนกรด</t>
  </si>
  <si>
    <t xml:space="preserve">๑.ซื้อขี้ค้างคาว ๒.ซื้อขี้วัว ๓.ซื้อขุยปาล์มหรือกากปาล์ม  ๔.ซื้อกากน้ำตาล  ๕.ซื้อน้ำหมักชีวภาพ ๖.ซื้อรำละเอียด ๗.ซื้อกระสอบบรรจุปุ๋ย ๘.ด้ายเย็บกระสอบ  ๙.ซื้อขี้ไก่ </t>
  </si>
  <si>
    <t>กลุ่มเกษตรทุกหมู่บ้านในตำบลควนกรด</t>
  </si>
  <si>
    <r>
      <rPr>
        <u/>
        <sz val="16"/>
        <rFont val="TH SarabunPSK"/>
        <family val="2"/>
      </rPr>
      <t xml:space="preserve">วัสดุ </t>
    </r>
    <r>
      <rPr>
        <sz val="16"/>
        <rFont val="TH SarabunPSK"/>
        <family val="2"/>
      </rPr>
      <t xml:space="preserve">๑.ซื้อขี้เถ้า ๒.ซื้อขุยมะพร้าว ๓.ซื้อแกลบ </t>
    </r>
    <r>
      <rPr>
        <b/>
        <u/>
        <sz val="16"/>
        <rFont val="TH SarabunPSK"/>
        <family val="2"/>
      </rPr>
      <t>อุปกรณ์จัดทำปุ๋ยหมักชีวภาพ</t>
    </r>
    <r>
      <rPr>
        <sz val="16"/>
        <rFont val="TH SarabunPSK"/>
        <family val="2"/>
      </rPr>
      <t xml:space="preserve"> ๑.ซื้อถังหมักน้ำชีวภาพ ๒.ถังหมักน้ำชีวภาพ ๓.กากน้ำตาลขนาดแกนลอนใหญ่ ๔.ซื้อสับปะรด ฟักทอง มะละกอ จัดซื้อปุ๋ยคอกและปุ๋ยหมัก ๑.ขี้วัว ๒.ขี้ไก่ ๓.ปุ๋ยหมักแห้งชีวภาพ ๔.เครื่องบด หั่นผักผลไม้ ตัวเครื่องหุ้มด้วยสแตนเลส มอเตอร์ </t>
    </r>
  </si>
  <si>
    <t>กลุ่มปุ๋ยหมักชีวภาพบ้านไสกรูด ม.๘ ต.นาไม้ไผ่</t>
  </si>
  <si>
    <r>
      <rPr>
        <b/>
        <u/>
        <sz val="16"/>
        <rFont val="TH SarabunPSK"/>
        <family val="2"/>
      </rPr>
      <t>จัดทำปุ๋ยหมักแห้งชีวภาพ</t>
    </r>
    <r>
      <rPr>
        <sz val="16"/>
        <rFont val="TH SarabunPSK"/>
        <family val="2"/>
      </rPr>
      <t xml:space="preserve"> ๑.ซื้อขี้ค้างคาว ๒.ซื้อขี้วัว ๓.ซื้อเศษขี้แป้งยางโรงงานยางพารา ๔.ซื้อกากน้ำตาล ๕.ซื้อน้ำหมักชีวภาพ ๖.ซื้อรำละเอียด ๗.ขี้ไก่ </t>
    </r>
    <r>
      <rPr>
        <b/>
        <u/>
        <sz val="16"/>
        <rFont val="TH SarabunPSK"/>
        <family val="2"/>
      </rPr>
      <t>จัดทำปุ๋ยหมักน้ำชีวภาพ</t>
    </r>
    <r>
      <rPr>
        <sz val="16"/>
        <rFont val="TH SarabunPSK"/>
        <family val="2"/>
      </rPr>
      <t xml:space="preserve"> ๑.ซื้อถังหมักชีวภาพ  ๒.ซื้อถังหมักชีวภาพ ๓.ซื้อสัปปะรด ๔.ฟักทอง ๕.มะละกอ </t>
    </r>
  </si>
  <si>
    <t>กลุ่มจักสานพลาสติก</t>
  </si>
  <si>
    <t>ม.๒ ต.ที่วัง ม.๕ ต.นาหลวงเสน ม.๘ ต.ชะมาย ม.๔ต.นาโพธิ์ ม.๒ ต.หนองหงส์อ.ทุ่งสง</t>
  </si>
  <si>
    <t>จัดซื้ออุปกรณ์ผลิตเครื่องจักสานพลาสติก</t>
  </si>
  <si>
    <t>กลุ่มทำไม้กวาดดอกหญ้า</t>
  </si>
  <si>
    <t xml:space="preserve">กลุ่มอาชีพทำไม้กวาดดอกหญ้า/ต.น้ำตก </t>
  </si>
  <si>
    <t>๑.ซื้อดอกหญ้าจำนวน ๑๒,๕๐๐ ก้านๆละ ๒ บาท (๒๕,๐๐๐ บาท) ๒.ซื้ออุปกรณ์ (๑๕,๐๐๐ บาท)</t>
  </si>
  <si>
    <t>กลุ่มอาชีพทำไม้กวาดดอกหญ้า ต.ควนกรด อ.ทุ่งสง</t>
  </si>
  <si>
    <t>กลุ่มเพาะเห็ด</t>
  </si>
  <si>
    <t>กลุ่มอาชีพเพาะเห็ด/ต.ควนกรด อ.ทุ่งสง</t>
  </si>
  <si>
    <t xml:space="preserve">๑.ซื้อวัสดุผลิตก้อนเห็ด ๒.ค่าอุปกรณ์เพาะเห็ด ๓.ค่าวัสดุสำหรับโรงเปิดดอกเห็ดขนาด ๓x๔ ม. จำนวน ๓ โรง ๔.ค่าผ้ายางสำหรับคลุมวัสดุ ๕.ค่าขี้เลื่อยไม้ยางพารา/รำละเอียด ๖.ค่าเครื่องผสมแกนนอน ๑ เครื่อง ๗.ค่าเครื่องอัดก้อน ๑ เครื่อง ๘.ค่าดำเนินการป้ายกิจกรรมโครงการ ๑ ป้าย </t>
  </si>
  <si>
    <t>กลุ่มประคบและอบสมุนไพร</t>
  </si>
  <si>
    <t>กลุ่มอาชีพนวดแผนไทย/ต.ชะมาย อ.ทุ่งสง</t>
  </si>
  <si>
    <t>ซื้อเก้าอี้นวดพร้อมพักเท้าหุ้มหนัง PU เกรด A ๔ ชุดๆละ ๔,๘๐๐ บาท(๑๙,๒๐๐ บาท) ๒.ที่นอน ขนาด ๓.๕ ฟุต หนา ๔ นิ้ว หุ้มพีวีซีเกรด A (ด้านในเป็นฟองอัดไร้ฝุ่นอัดแน่นพิเศษ) ๕ ชุดๆละ ๓,๑๘๐ บาท (๑๕,๙๐๐ บาท)</t>
  </si>
  <si>
    <t>กลุ่มอาชีพนวดแผนไทย/ต.ถ้ำใหญ่ อ.ทุ่งสง</t>
  </si>
  <si>
    <t xml:space="preserve">อบรม ๑.ค่าป้ายไวนิลโครงการ (๖๐๐ บาท) ๒.อาหารกลางวัน (๑๕,๐๐๐ บาท) ๓.อาหารว่างและเครื่องดื่ม (๑๕,๐๐๐ บาท) ๔.ค่าวิทยากร วันละ ๖ ชม. รวม ๑๘ ชม. ๆละ ๘๐๐ บาท (๑๔,๔๐๐ บาท) ๕. ค่าเอกสารคู่มือการเรียนนวดแผนไทย ๑๐๐ เล่มๆละ ๕๐ บาท (๕,๐๐๐ บาท) </t>
  </si>
  <si>
    <t>กลุ่มผลิตเครื่องแกง</t>
  </si>
  <si>
    <t>กลุ่มอาชีพผลิตเครื่องแกง/ม.๒, ๙ และ ๑๐ ต.หนองหงส์ อ.ทุ่งสง</t>
  </si>
  <si>
    <t>จัดซื้อวัสดุอุปกรณ์การทำเครื่องแกง</t>
  </si>
  <si>
    <t>กลุ่มปลูกผัก</t>
  </si>
  <si>
    <t>กลุ่มอาชีพเกษตรกร/ม.๖ ต.ควนกรด อ.ทุ่งสง</t>
  </si>
  <si>
    <t>จัดซื้อเมล็ดพันธุ์ผัก ปุ๋ย และอุปกรณ์ในการเพาะปลูก</t>
  </si>
  <si>
    <t>กลุ่มปลูกผักปลอดสารพิษไฮโดรโปนิกส์/ม.๑๑ ต.เขาโร อ.ทุ่งสง</t>
  </si>
  <si>
    <t xml:space="preserve">เมล็ดพันธุ์ผัก ผักฮ่องเต้ ผักกาดขาว เมล็ดผักกวางตุ้ง ผักคะน้า ๔ กป. ผักเรดโอ๊ค </t>
  </si>
  <si>
    <t>สร้างโรงเรือนปลูกผักไฮโดรโปนิคส์สำเร็จรูป ๕ หลัง ๆละ ๑๕,๐๐๐ บาท</t>
  </si>
  <si>
    <t>กลุ่มเลี้ยงผึ้ง</t>
  </si>
  <si>
    <t>กลุ่มอาชีพเลี้ยงผึ้ง/ต.เขาโร, ต.นาไม้ไผ่ อ.ทุ่งสง</t>
  </si>
  <si>
    <t>จัดซื้ออุปกรณ์การเลี้ยงผึ้ง</t>
  </si>
  <si>
    <t>กลุ่มเลี้ยงปลาดุกในบ่อพลาสติก</t>
  </si>
  <si>
    <t>กลุ่มเกษตรกรอาชีพทำสวน/ต.เขาขาว ต.น้ำตก อ.ทุ่งสง</t>
  </si>
  <si>
    <t xml:space="preserve">๑.อบรม ๑ วัน (๑๓,๐๐๐ บาท) ๒.ค่าพันธุ์ปลา ๖๐,๐๐๐ ตัวๆละ ๑ บาท (๖๐,๐๐๐ บาท) ๓.ค่าอาหารปลา ปลาเล็ก ๕๐ กส.ๆละ ๕๘๐ บาท (๒๙,๐๐๐) ปลากลาง ๑๐๐ กส.ๆละ ๕๕๐ บาท (๕๕,๐๐๐ บาท) ปลาใหญ่ ๒๕๐ กส.ๆละ ๔๘๐ บาท (๑๒๐,๐๐๐ บาท) ๔.ค่าบ่อพลาสติก ๑๐๐ บ่อ (๑๐๘,๐๐๐ บาท) </t>
  </si>
  <si>
    <t>กลุ่มเลี้ยงไก่</t>
  </si>
  <si>
    <t>กลุ่มเกษตรกรนำร่องเศรษฐกิจพอเพียง/ม.๑ ต.เขาขาว อ.ทุ่งสง</t>
  </si>
  <si>
    <t>จัดซื้อพันธุ์ไก่ไข่ ๓๐๐ ตัว ๆ ละ ๒๐๐ บาท และอาหารไก่ไข่ จำนวน ๓๐ กระสอบๆละ ๕๐๐ บาท</t>
  </si>
  <si>
    <t>กลุ่มเลี้ยงโค</t>
  </si>
  <si>
    <t>กลุ่มเกษตกรเลี้ยงวัวพื้นเมือง/ต.เขาโร อ.ทุ่งสง</t>
  </si>
  <si>
    <r>
      <t xml:space="preserve">จ้างเหมาปรับปรุงรั้วลวดหนาม/จัดทำประตู/ซ่อมแซมโรงเรือน </t>
    </r>
    <r>
      <rPr>
        <u/>
        <sz val="16"/>
        <rFont val="TH SarabunPSK"/>
        <family val="2"/>
      </rPr>
      <t>๑.ซื้อลวดหนาม (๖๖,๖๙๐ บาท)</t>
    </r>
    <r>
      <rPr>
        <sz val="16"/>
        <rFont val="TH SarabunPSK"/>
        <family val="2"/>
      </rPr>
      <t xml:space="preserve"> ๒.เสารั้วลวดหนาม ๗๕๐ ต้นๆละ ๓๐๐ บาท (๒๒๕,๐๐๐ บาท) ๓.ทำประตูเหล็ก (๒๗,๐๐๐ บาท) ๔.ปรับพื้นที่ปลูกหญ้า ๑๐๐ ไร่ค่าพรวนไร่ละ ๙๐๐ บาท (๙๐,๐๐๐ บาท) ๕.ค่าซ่อมแซมโรงเรือน ขนาด ๗๒ ตรม. จำนวน ๒ หลังๆละ ๗๒,๐๐๐ บาท (๑๔๔,๐๐๐ บาท) ๖.</t>
    </r>
    <r>
      <rPr>
        <u/>
        <sz val="16"/>
        <rFont val="TH SarabunPSK"/>
        <family val="2"/>
      </rPr>
      <t xml:space="preserve">ค่าเมล็ดพันธุ์ ๙๙ กก.ๆละ ๔๐๐ บาท (๓๙,๖๐๐ บาท) </t>
    </r>
  </si>
  <si>
    <t>กลุ่มปลูกข้าวไร่ปลอดสารพิษไสกรูด</t>
  </si>
  <si>
    <t>กลุ่มอาชีพข้าวไร่ปลอดสารพิษ/ม.๘ ต.นาไม้ไผ่ อ.ทุ่งสง</t>
  </si>
  <si>
    <t>จัดซื้อเครื่องซีนศูนย์ยากาศ ๕๐,๐๐๐ บาทและถุงชนิดหนาใส่ข้าวสาร ๑๐,๐๐๐ บาท</t>
  </si>
  <si>
    <t>โครงการส่งเสริมกลุ่มเกษตรกรเพาะเห็ดนางฟ้ามืออาชีพ ตำบลขุนทะเล</t>
  </si>
  <si>
    <t>กลุ่มอาชีพเพาะเห็ดนางฟ้า/ต.ขุนทะเล อ.ลานสกา</t>
  </si>
  <si>
    <t xml:space="preserve">ซื้อเครื่องอัดก้อนเห็ดแบบ ๘ หัว จำนวน ๑ เครื่อง เครื่องผสม ขนาด ๓๐๐ กก. จำนวน ๑ เครื่อง เตานึ่งก้อนเชื้อเห็ดขนาด ๒,๐๐๐ ก้อน จำนวน ๑ เครื่อง อุปกรณ์ผลิตก้อนเห็ด และวัสดุผลิตก้อนเห็ด </t>
  </si>
  <si>
    <t>สร้างโรงเรือนอัด นึ่งก้อนเห็ด ขนาด ๖ x ๑๒ เมตร จำนวน ๑ โรง</t>
  </si>
  <si>
    <t>โครงการส่งเสริมอาชีพและรายได้</t>
  </si>
  <si>
    <t>กลุ่มเกษตรกร/ต.ท่าดี อ.ลานสกา และกลุ่มเครื่องแกงพื้นบ้าน/ม.๑ ต.ท่าดี อ.ลานสกา</t>
  </si>
  <si>
    <t>ซื้อวัสดุอุปกรณ์การจัดทำเครื่องแกง</t>
  </si>
  <si>
    <t xml:space="preserve">สร้างโรงเรือนผลิตเครื่องแกง ขนาด กว้าง ๖ เมตร ยาว ๑๒ เมตร </t>
  </si>
  <si>
    <t xml:space="preserve">จัดสร้างโรงเรือนโรงสีข้าว ขนาดกว้าง ๘ เมตร ยาว ๑๕ เมตร (๓๒๐,๐๐๐ บาท)  ซื้อเครื่องสีข้าวและเครื่องชั่งน้ำหนักและอุปกรณ์โรงสีข้าว (๕๑๕,๐๐๐ บาท) </t>
  </si>
  <si>
    <t>โครงการเพิ่มประสิทธิภาพการผลิตพืชเศรษฐกิจ (ไม้ผล , พริกไทย) ต.ลานสกา</t>
  </si>
  <si>
    <t>กลุ่มอาชีพไม้ผล/ ม.๑ ต.ลานสกา อ.ลานสกา</t>
  </si>
  <si>
    <t>จัดฝึกอบรมการผลิตปุ๋ยอินทรีย์</t>
  </si>
  <si>
    <t>ก่อสร้างโรงผสมปุ๋ยและเก็บวัสดุอุปกรณ์ ขนาด ๖ x ๘  เมตร (๑๒๐,๐๐๐ บาท)จัดซื้อวัสดุอุปกรณ์ในการผลิตปุ๋ยอินทรีย์ (๔๗๓,๐๐๐ บาท)</t>
  </si>
  <si>
    <t>โครงการสร้างอาชีพและเพิ่มรายได้แก่ครอบครัวลูกเสือชาวบ้าน ต.กำโลน</t>
  </si>
  <si>
    <t>ชมรมลูกเสือชาวบ้าน/ม.๑๒ ต.กำโลน อ.ลานสกา</t>
  </si>
  <si>
    <t>จัดซื้อวัสดุอุปกรณ์จัดทำของชำรวยและของที่ระลึก</t>
  </si>
  <si>
    <t>โครงการส่งเสริมอาชีพเลี้ยงไก่พันธ์พื้นเมืองลูกผสม</t>
  </si>
  <si>
    <t>กลุ่มเลี้ยงไก่พันธุ์พื้นเมืองลูกผสม/อ.พระพรหม</t>
  </si>
  <si>
    <t>จัดซื้อไก่พันธุ์พื้นเมืองลูกผสม</t>
  </si>
  <si>
    <t>ส่งเสริมและสนับสนุนกลุ่มเกษตรกรผู้เลี้ยงสัตว์ปีก</t>
  </si>
  <si>
    <t>กล่มเกษตรกรผู้เลี้ยงสัตว์ปีก/อ.ปากพนัง</t>
  </si>
  <si>
    <t>จัดซื้อพันธุ์ไก่พื้นเมืองและไก่ไข่</t>
  </si>
  <si>
    <t>พัฒนาอาชีพกลุ่มเกษตรกรด้านประมงในบ่อดิน</t>
  </si>
  <si>
    <t>กลุ่มเกษตรกรผู้เลี้ยงปลา/อ.ปากพนัง</t>
  </si>
  <si>
    <t>ส่งเสริมการเลี้ยงปลานิลและปลากะพงในบ่อดิน</t>
  </si>
  <si>
    <t>ส่งเสริมความเข้มแข็งแก่กลุ่มอาชีพประมงชายฝั่ง</t>
  </si>
  <si>
    <t>กลุ่มอาชีพประมงชายฝั่งทะเลอ่าวไทย/ต.แหลมตะลุมพุก อ.ปากพนัง</t>
  </si>
  <si>
    <t>จัดซื้อเครื่องมือประมงประเภทอวนปู</t>
  </si>
  <si>
    <t xml:space="preserve">โครงการเลี้ยงโคพันธุ์เนื้อ (ชาโลเล่) ต.นาแว </t>
  </si>
  <si>
    <t>กลุ่มส่งเสริมการเลี้ยงโคพันธุ์เนื้อ/ต.นาแว อ.ฉวาง</t>
  </si>
  <si>
    <t>เลี้ยงโคพันธุ์เนื้อ (ชาโลเล่) ๑๖ ตัวอายุ๓-๔ปี ปรับปรุงพื้นที่/ค่ายา/ค่าไฟฟ้า/ค่าวัสดุแปลงหญ้า</t>
  </si>
  <si>
    <t>จัดสร้างโรงเรือนเลี้ยงโคพันธุ์เนื้อ</t>
  </si>
  <si>
    <t>โครงการเลี้ยงโคพันธุ์พื้นเมืองบ้านหนองท่อม ต.ไม้เรียง</t>
  </si>
  <si>
    <t>กลุ่มเลี้ยงโคพันธุ์พื้นเมือง/ต.ไม้เรียง อ.ฉวาง</t>
  </si>
  <si>
    <t>เลี้ยงโคพันธุ์พื้นเมือง ๑๕ ตัว, ซื้ออาหาร/ยา</t>
  </si>
  <si>
    <t>โครงการเลี้ยงโคพื้นเมือง ต.นาเขลียง</t>
  </si>
  <si>
    <t>กลุ่มเลี้ยงโคพันธุ์พื้นเมือง/ต.นาเขลียง อ.ฉวาง</t>
  </si>
  <si>
    <t>อบรม(อาหารว่าง/เครื่องดื่ม,จัดสถานที่)</t>
  </si>
  <si>
    <t>เลี้ยงโคพันธุ์พื้นเมือง ๔๐ ตัวอายุ ๑-๒ ปี, ซื้อเมล็ดพันธุ์หญ้า,จัดซื้ออาหารโคในช่วงฤดูแล้ง</t>
  </si>
  <si>
    <t>ต่อเติมโรงเรือนเลี้ยงโค</t>
  </si>
  <si>
    <t xml:space="preserve">โครงการเลี้ยงโคพันธุ์เนื้อ (ชาโลเล่) ตำบลฉวาง </t>
  </si>
  <si>
    <t>กลุ่มส่งเสริมการเลี้ยงโคพันธุ์เนื้อ/ต.ฉวาง อ.ฉวาง</t>
  </si>
  <si>
    <t>เลี้ยงโคพันธุ์เนื้อ(ชาโลเล่) ๘ ตัวอายุ ๓-๔ ปี ปรับปรุงพื้นที่, ค่ายา/ค่าไฟฟ้า,ค่าวัสดุแปลงหญ้า</t>
  </si>
  <si>
    <t>โครงการเลี้ยงโคพันธุ์พื้นเมือง ต.ละอาย</t>
  </si>
  <si>
    <t>กลุ่มอาชีพการเลี้ยงโคพันธุ์พื้นเมือง/ต.ละอาย อ.ฉวาง</t>
  </si>
  <si>
    <t>เลี้ยงโคพันธุ์พื้นเมือง ซื้อโคพื้นเมือง ๕๐ ตัวๆละ ๑๕,๐๐๐ บาท เป็นเงิน ๗๕๐,๐๐๐ บาท ค่าแรงคนงาน ๔๐,๐๐๐ บาท</t>
  </si>
  <si>
    <t xml:space="preserve">จัดสร้างโรงเรือน ขนาดกว้าง ๕ เมตร ยาว ๘ เมตร </t>
  </si>
  <si>
    <t xml:space="preserve">โครงการเลี้ยงโคพันธุ์เนื้อ (ชาโลเล่) ต.จันดี </t>
  </si>
  <si>
    <t>กลุ่มส่งเสริมการเลี้ยงโคพันธุ์เนื้อ/ต.จันดี อ.ฉวาง</t>
  </si>
  <si>
    <t xml:space="preserve">เลี้ยงโคพันธุ์เนื้อ (ชาโลเล่) ๘ ตัว, ค่าวัสดุแปลงหญ้า </t>
  </si>
  <si>
    <t>จัดสร้างโรงเรือนเลี้ยงโคพันธุ์เนื้อ (ชาโลเล่),ปรับปรุงพื้นที่/ค่าแรงคนงาน</t>
  </si>
  <si>
    <t>โครงการเลี้ยงโคพันธุ์พื้นบ้าน ต.ไสหร้า</t>
  </si>
  <si>
    <t>กลุ่มอาชีพการเลี้ยงโคพันธุ์พื้นบ้าน/ต.ไสหร้า อ.ฉวาง</t>
  </si>
  <si>
    <t xml:space="preserve">เลี้ยงโคพันธุ์พื้นบ้าน ซื้อพ่อพันธุ์วัว ๑๔ ตัว </t>
  </si>
  <si>
    <t xml:space="preserve">ปรับปรุงโรงเรือนเลี้ยงโคพันธุ์พื้นบ้าน ๑๐๐,๐๐๐ บาท ซื้อเครื่องบดหญ้า ๕๐,๐๐๐ บาท  </t>
  </si>
  <si>
    <t>โครงการส่งเสริมกลุ่มอาชีพเกษตรกรผู้เลี้ยงเป็ดพันธ์ไข่ ต.ท่าเรือ</t>
  </si>
  <si>
    <t>กลุ่มเกษตรกรเลี้ยงสัตว์/ต.ท่าไร่ อ.เมือง นศ.</t>
  </si>
  <si>
    <t>จัดซื้ออาหารและพันธุ์เป็ดไข่</t>
  </si>
  <si>
    <t>โครงการส่งเสริมกลุ่มอาชีพเกษตรกรผู้เลี้ยงสุกร ต.ท่าเรือ</t>
  </si>
  <si>
    <t>กลุ่มเกษตรกรผู้เลี้ยงสุกร/ต.ท่าเรือ อ.เมือง นศ.</t>
  </si>
  <si>
    <t>จัดซื้อแม่พันธุ์สุกร อาหาร และยาเวชภัณฑ์</t>
  </si>
  <si>
    <t>โครงการส่งเสริมกลุ่มอาชีพเกษตรกรผู้ผลิตเครื่องแกง ต.โพธิ์เสด็จ</t>
  </si>
  <si>
    <t>กลุ่มผลิตเครื่องแกง/ต.โพธิ์เสด็จ อ.เมือง นศ.</t>
  </si>
  <si>
    <t>ชุมชนสุขภาพดี ผลิตปุ๋ยหมักชีวภาพใช้เอง ลดรายจ่าย เพิ่มผลผลิตและเพิ่มรายได้แก่เกษตรกร</t>
  </si>
  <si>
    <t>กลุ่มผลิตปุ๋ยหมักชีวภาพ/อ.ถ้ำพรรณรา</t>
  </si>
  <si>
    <t>จัดซื้อวัสดุอุปกรณ์ในการผลิตปุ๋ยหมักอินทรีย์ชีวภาพ</t>
  </si>
  <si>
    <t>โครงการก่อสร้างโรงอบยางพาราแผ่นด้วยพลังงานแสงอาทิตย์</t>
  </si>
  <si>
    <t xml:space="preserve">กลุ่มปรับปรุงคุณภาพยางแผ่นของเกษตกรรายย่อย/อ.นาบอน </t>
  </si>
  <si>
    <t>ก่อสร้างโรงอบยางพาราแผ่นด้วยพลังงานแสงอาทิตย์ จำนวน ๕ โรง</t>
  </si>
  <si>
    <t>การเลี้ยงผึ้งโพรง</t>
  </si>
  <si>
    <t>กลุ่มเกษตรกรเลี้ยงผึ้งโพรง/ต.นาบอน อ.นาบอน</t>
  </si>
  <si>
    <t>จัดซื้อรังเลี้ยงผึ้งโพรง และอุปกรณ์การเลี้ยง</t>
  </si>
  <si>
    <t>กลุ่มศูนย์ปุ๋ยชุมชนเพื่อลดต้นทุนการผลิต</t>
  </si>
  <si>
    <t xml:space="preserve"> - กลุ่มศูนย์ปุ๋ยชุมชนเพื่อลดต้นทุนการผลิต/ต.นาบอน อ.นาบอน</t>
  </si>
  <si>
    <t>จัดซื้อวัสดุการจัดทำปุ๋ยเพื่อลดต้นทุนการผลิต</t>
  </si>
  <si>
    <t>ส่งเสริมสนับสนุนอาชีพเสริมแก่เกษตรกรผู้ประสบความเดือดร้อนจากราคาผลผลิตยางพาราตกต่ำ</t>
  </si>
  <si>
    <t>กลุ่มเกษตกรผู้เดือดร้อนจากราคายางตกต่ำ/ อ.นาบอน</t>
  </si>
  <si>
    <t>จัดซื้อวัสดุอุปกรณ์การทำบ่อเลี้ยงปลา, ซื้อพันธุ์ปลาดุก และอาหาร</t>
  </si>
  <si>
    <t>ปลูกมะนาวในปล่องซีเมนต์</t>
  </si>
  <si>
    <t>กลุ่มเกษตรกรทำสวนทุ่งสง/อ.นาบอน</t>
  </si>
  <si>
    <t>จัดซื้อวัสดุอุปกรณ์ในการปลูกมะนาวในท่อซีเมนต์</t>
  </si>
  <si>
    <t>โครงการเพาะเห็ด</t>
  </si>
  <si>
    <t>กลุ่มเพาะเห็ด/ต.นาบอน อ.นาบอน</t>
  </si>
  <si>
    <t>จัดซื้อวัสดุอุปกรณ์ในการเพาะเห็ด</t>
  </si>
  <si>
    <t>โครงการส่งเสริมการเลี้ยงไก่สามสายเลือด หมู่ที่ ๔ ต.นบพิตำ</t>
  </si>
  <si>
    <t>กลุ่มเกษตรกรเลี้ยงไก่พื้นเมือง/ม.๔ ต.นบพิตำ อ.นบพิตำ</t>
  </si>
  <si>
    <t>จัดซื้อพันธุ์ไก่และอาหาร</t>
  </si>
  <si>
    <t>โครงการส่งเสริมการเลี้ยงไก่สามสายเลือด ต.นาเหรง</t>
  </si>
  <si>
    <t>กลุ่มเศรษฐกิจพอเพียง/ต.นาเหรง อ.นบพิตำ</t>
  </si>
  <si>
    <t>โครงการส่งเสริมการเลี้ยงไก่ไข่ หมู่ที่ 7 ต.นบพิตำ</t>
  </si>
  <si>
    <t>กลุ่มเกษตรกรเลี้ยงไก่ไข่/ม.๗ ต.นบพิตำ อ.นบพิตำ</t>
  </si>
  <si>
    <t>โครงการส่งเสริมการเลี้ยงเป็ดไข่ในชุมชนบ้านสะพานราง</t>
  </si>
  <si>
    <t>กลุ่มเกษตรกรผู้เลี้ยงเป็ด/ต.กะหรอ อ.นบพิตำ</t>
  </si>
  <si>
    <t>จัดซื้อพันธุ์เป็ดไข่และอาหาร</t>
  </si>
  <si>
    <t>โครงการส่งเสริมอาชีพกลุ่มสตรีอาสาบ้านในตูล</t>
  </si>
  <si>
    <t>กลุ่มสตรีอาสาบ้านในตูล/ต.นาเหรง อ.นบพิตำ</t>
  </si>
  <si>
    <t>ซื้อพันธุ์ไก่ไข่และอาหาร</t>
  </si>
  <si>
    <t xml:space="preserve">โครงการส่งเสริมการเลี้ยงไก่สามสายเลือด </t>
  </si>
  <si>
    <t>กลุ่มเกษตรกรเลี้ยงไก่พื้นเมือง/ม.๘ ต.นบพิตำ อ.นบพิตำ</t>
  </si>
  <si>
    <t>กลุ่มเลี้ยงไก่ไข่/ม.๒ ต.นบพิตำ อ.นบพิตำ</t>
  </si>
  <si>
    <t>โครงการเลี้ยงไก่พันธุ์พื้นเมือง</t>
  </si>
  <si>
    <t>กลุ่มเลี้ยงไก่พื้นเมืองบ้านยอดเหลือง/ต.นาเหรง อ.นบพิตำ</t>
  </si>
  <si>
    <t>โครงการเลี้ยงไก่ไข่เพื่อประกอบอาชีพเสริม</t>
  </si>
  <si>
    <t>กลุ่มเลี้ยงไก่ไข่บ้านนบหน้าถ้ำ/ต.นาเหรง อ.นบพิตำ</t>
  </si>
  <si>
    <t>โครงการเลี้ยงโคปันลูกขุน ต.เสาเภา</t>
  </si>
  <si>
    <t>กลุ่มเกษตรกรผู้เลี้ยงโค/ม.๑๑ ต.เสาเภา อ.สิชล</t>
  </si>
  <si>
    <t>จัดซื้อพันธุ์แม่โคและยาวัคซีน อาหารเสริม</t>
  </si>
  <si>
    <t>โครงการเลี้ยงเป็ดไข่ - ไก่ไข่ ต.ทุ่งใส</t>
  </si>
  <si>
    <t>กลุ่มเกษตรกรชาวสวน/ต.ทุ่งใส อ.สิชล</t>
  </si>
  <si>
    <t>จัดซื้อพันธุ์ไก่ เป็ด และอาหาร</t>
  </si>
  <si>
    <t>โครงการเลี้ยงเป็ดไข่ - ไก่ไข่ ต.สี่ขีด</t>
  </si>
  <si>
    <t>กลุ่มเกษตรกรชาวสวน/ต.สี่ขีด อ.สิชล</t>
  </si>
  <si>
    <t>จัดซื้อพันธุ์เป็ด ไก่ และอาหาร</t>
  </si>
  <si>
    <t>โครงการเลี้ยงแพะ ต.เขาน้อย</t>
  </si>
  <si>
    <t xml:space="preserve">กลุ่มวิสาหกิจชุมชนเกษตรกรเลี้ยงแพะ/ต.เขาน้อย อ.สิชล </t>
  </si>
  <si>
    <t>ซื้อพ่อพันธุ์-แม่พันธุ์แพะ อุปกรณ์การผลิตอาหาร และอุปกรณ์ประกอบโรงเรือน</t>
  </si>
  <si>
    <t>โครงการเลี้ยงแพะเนื้อขุนมาตรฐาน ต.เสาเภา</t>
  </si>
  <si>
    <t>กลุ่มเกษตรกรเลี้ยงแพะเนื้อขุน/ต.เสาเภา อ.สิชล</t>
  </si>
  <si>
    <t xml:space="preserve">จัดซื้อพันธุ์แพะขุนอายุ ๓ เดือน ซื้อยาและวัคซีน อาหารข้น-หยาบ </t>
  </si>
  <si>
    <t xml:space="preserve">สร้างโรงเรือนเลี้ยงแพะขนาดกว้าง ๓.๖ เมตร ซื้อวัสดุอุปกรณ์ และค่าจ้างแรงงาน  </t>
  </si>
  <si>
    <t>โครงการเลี้ยงโคปันลูกขุน ต.เทพราช</t>
  </si>
  <si>
    <t>กลุ่มเกษตรกรผู้เลี้ยงโค/ ต.เทพราช อ.สิชล</t>
  </si>
  <si>
    <t>ซื้อแม่โค อาหาร และยา</t>
  </si>
  <si>
    <t>โครงการเลี้ยงสุกรแม่พันธุ์ ต.เทพราช</t>
  </si>
  <si>
    <t>กลุ่มเกษตรกรเลี้ยงสุกรแม่พันธุ์/ต.เทพราช อ.สิชล</t>
  </si>
  <si>
    <t>ซื้อสุกรแม่พันธุ์ อาหาร และยาวัคซีน</t>
  </si>
  <si>
    <t>โครงการเลี้ยงปลาดุกในบ่อซีเมนต์ ต.ฉลอง</t>
  </si>
  <si>
    <t>กลุ่มเกษตรกรเลี้ยงปลาดุกอุยในบ่อซีเมนต์/ม.๔ ม.๘ ต.ฉลอง อ.สิชล</t>
  </si>
  <si>
    <t>จัดซื้อพันธุ์ปลาดุก อาหาร และยา</t>
  </si>
  <si>
    <t>โครงการเลี้ยงปลาในบ่อซีเมนต์ ต.เทพราช</t>
  </si>
  <si>
    <t>กลุ่มเกษตรกรเลี้ยงปลาดุกอุยในบ่อซีเมนต์/ม.๔ ต.เทพราช</t>
  </si>
  <si>
    <t>จัดซื้อพันธุ์ปลาดุกอุย อาหาร ท่อซีเมนต์ และยา</t>
  </si>
  <si>
    <t xml:space="preserve">โครงการจัดแสดงและจำหน่ายสินค้า OTOP </t>
  </si>
  <si>
    <t>คณะกรรมการเครือข่ายOTOP/อ.จุฬาภรณ์</t>
  </si>
  <si>
    <t>ซื้อตู้โชว์สินค้าและบอร์ดประชาสัมพันธ์</t>
  </si>
  <si>
    <t>โครงการกลุ่มเกษตรอินทรีย์ศรีจุฬา เกษตรทฤษฎีใหม่แบบผสมผสาน</t>
  </si>
  <si>
    <t>กลุ่มเกษตรอินทรีย์ศรีจุฬา/ ต.นาหมอบุญ อ.จุฬาภรณ์</t>
  </si>
  <si>
    <t xml:space="preserve">จัดซื้อเมล็ดพันธุ์พืช  </t>
  </si>
  <si>
    <t>สร้างโรงเรือนเพาะเห็ดนางฟ้า</t>
  </si>
  <si>
    <t>ซื้อเครื่องมืองทางการเกษตร เครื่องสูบน้ำดีเซล รถพรวนดินเดินตาม</t>
  </si>
  <si>
    <t xml:space="preserve">สร้างโรงเรือนแปรรูปถนอมอาหารใช้พลังงานแสงอาทิตย์ </t>
  </si>
  <si>
    <t>สร้างโรงเรือนเลี้ยงสุกร ขนาด๑๔x ๑๖ ม.</t>
  </si>
  <si>
    <t xml:space="preserve">ซื้อแม่พันธุ์สุกร ๕ ตัวๆละ ๑๐,๐๐๐ บาท (๕๐,๐๐๐ บาท) และอาหารเบื้องต้น  (๗๘,๖๐๐ บาท) </t>
  </si>
  <si>
    <t>โครงการส่งเสริมการเลี้ยงไก่พื้นเมืองลูกผสม</t>
  </si>
  <si>
    <t>กลุ่มเกษตรกรเลี้ยงไก่พื้นเมือง/ม.๑ ต.ทุ่งโพธิ์ อ.จุฬาภรณ์</t>
  </si>
  <si>
    <t>จัดซื้อพันธุ์ไก่พื้นเมืองลูกผสมและอาหาร</t>
  </si>
  <si>
    <t>โครงการส่งเสริมการดำเนินชีวิตตามแนวเศรษฐกิจพอเพียง</t>
  </si>
  <si>
    <t>กลุ่มแม่บ้านสตรี/อ.จุฬาภรณ์</t>
  </si>
  <si>
    <t>ฝึกอบรมให้ความรู้ในการดำเนินชีวิตตามแนวเศรษฐกิจพอเพียง</t>
  </si>
  <si>
    <t>๕</t>
  </si>
  <si>
    <t>โครงการจัดสร้างแปลงพันธุ์มะนาวแป้นและจัดซื้ออุปกรณ์ในการเพาะพันธุ์ของกลุ่มอาชีพ เพาะพันธุ์มะนาวแป้นเพื่อจำหน่าย ต.ควนมุด</t>
  </si>
  <si>
    <t>กลุ่มอาชีพเพาะพันธุ์มะนาวแป้นเพื่อจำหน่าย/ต.บ้านควนมุด อ.จุฬาภรณ์</t>
  </si>
  <si>
    <r>
      <rPr>
        <b/>
        <u/>
        <sz val="16"/>
        <rFont val="TH SarabunPSK"/>
        <family val="2"/>
      </rPr>
      <t>ซื้อวัสดุ</t>
    </r>
    <r>
      <rPr>
        <sz val="16"/>
        <rFont val="TH SarabunPSK"/>
        <family val="2"/>
      </rPr>
      <t xml:space="preserve"> ๑.มะนาวพันธุ์แป้นพิจิตร ๓๐๐ ต้นๆละ ๘๐ บาท (๒๔,๐๐๐ บาท) ๒.ปล้องพร้อมฝารองก้น ๓๐๐ ปล้องๆละ ๓๐๐ บาท (๙๐,๐๐๐ บาท) ๓. หน้าดิน ๘ รถๆละ ๑,๐๐๐ (๘,๐๐๐ บาท) ๔.ปุ๋ยน้ำ ๑๐๐ ขวดๆละ ๑๔๐ บาท (๑๔,๐๐๐ บาท) ๕.ขุยมะพร้าว ๒๐๐ กส.ๆละ ๓๕ (๗,๐๐๐ บาท) ๖. พดสับ ๒๐๐ กส.ๆละ ๓๕ (๗,๐๐๐ บาท)</t>
    </r>
  </si>
  <si>
    <t>โครงการส่งเสริมและพัฒนาอาชีพบดเครื่องแกง</t>
  </si>
  <si>
    <t>กลุ่มเครื่องแกงสามตำบล/อ.จุฬาภรณ์</t>
  </si>
  <si>
    <t>จัดซื้อวัสดุอุปกรณ์ในการจัดทำเครื่องแกงเพื่อจำหน่าย</t>
  </si>
  <si>
    <t>โครงการช่วยเหลือกลุ่มเกษตรชาวสวนมังคุด</t>
  </si>
  <si>
    <t>กลุ่มวิสาหกิจชุมชนศูนย์รวบรวมและพัฒนาผลผลิตมังคุดเพ่อการส่งออก/ม.๕ ต.ทุ่งโพธิ์ อ.จุฬาภรณ์</t>
  </si>
  <si>
    <t>๑.ซื้อเครื่องพ่นยาปราบศัตรูพืชแบบตั้งพื้นระบบเครื่องยนต์ CWP PPS-๒๖ES ใช้น้ำมันเบนซิน ๑๐ เครื่องๆละ ๑๒๙๐๐ บาท (๑๒๙,๐๐๐ บาท) ๒.ปุ๋ยเคมีสูตร ๑๕-๑๕-๑๕ จำนวน ๕๐๑ กส.ๆละ ๙๐๐ บาท (๔๕๐,๐๐๐ บาท) ๓.ปุ๋ยเคมีสูตร ๑๓-๑๓-๒๑ จำนวน ๑๕๐ กส.ๆละ ๙๓๐ บาท (๑๖๗,๔๐๐ บาท ๔.ซื้อปุ๋ยเคมีสูตร ๘-๒๔-๒๔ จำนวน ๑๕๐ กส.ๆละ ๑,๐๘๐ บาท (๑๖๒,๐๐๐ บาท)</t>
  </si>
  <si>
    <t>เลี้ยงไก่พันธุ์ไข่ หมู่ที่ 3 ต.ไทยบุรี</t>
  </si>
  <si>
    <t>กลุ่มเกษตรกรบ้านประตูช้าง/ม.๓ ต.ไทยบุรี อ.ท่าศาลา</t>
  </si>
  <si>
    <t>เลี้ยงไก่ในสวนยางพารา</t>
  </si>
  <si>
    <t>เลี้ยงเป็ดเนื้อในสวนปาล์มน้ำมัน</t>
  </si>
  <si>
    <t>กลุ่มเกษตรกรพัฒนา/ต.กลาย อ.ท่าศาลา</t>
  </si>
  <si>
    <t>เลี้ยงเป็ดเนื้อ (บารลี) ในสวนปาล์มน้ำมัน</t>
  </si>
  <si>
    <t>กลุ่มผสมผสาน/ ม.๗ ต.สระแก้ว อ.ท่าศาลา</t>
  </si>
  <si>
    <t xml:space="preserve"> เลี้ยงเป็ดเนื้อ (บารลี) ในสวนปาล์มน้ำมัน</t>
  </si>
  <si>
    <t>เลี้ยงเป็ดในสวนยางพารา</t>
  </si>
  <si>
    <t>ศูนย์ข้าวชุมชน/ต.ท่าขึ้น อ.ท่าศาลา</t>
  </si>
  <si>
    <t xml:space="preserve"> เลี้ยงเป็ดเนื้อ (บารลี) ในสวนยางพารา</t>
  </si>
  <si>
    <t>เลี้ยงเป็ดไข่ในสวนยางพารา</t>
  </si>
  <si>
    <t>กลุ่มปลูกผักปิลอดสารพิษ/ต.ท่าขึ้น อ.ท่าศาลา</t>
  </si>
  <si>
    <t>เลี้ยงเป็ดพันธุ์ไข่ในสวนยางพารา</t>
  </si>
  <si>
    <t>กลุ่มไม้ผลคุณภาพ/ต.ท่าขึ้น อ.ท่าศาลา</t>
  </si>
  <si>
    <t>เลี้ยงไก่พื้นเมืองในสวนมะพร้าว</t>
  </si>
  <si>
    <t>กลุ่มเลี้ยงไก่บ้านสระบัว/ต.ท่าศาลา อ.ท่าศาลา</t>
  </si>
  <si>
    <t>เลี้ยงไก่ในสวนมะพร้าว</t>
  </si>
  <si>
    <t>เลี้ยงไก่ไข่ในสวนยางพารา หมู่ที่ 2 ต.สระแก้ว</t>
  </si>
  <si>
    <t>แม่บ้านเกษตรกร/ม.๒ ต.สระแก้ว อ.ท่าศาลา</t>
  </si>
  <si>
    <t>เลี้ยงไก่ไข่ในสวนยางพารา</t>
  </si>
  <si>
    <t>เลี้ยงไก่ไข่ หมู่ที่ 9 ต.สระแก้ว</t>
  </si>
  <si>
    <t>กลุ่มผสมผสาน/ ม.๙ ต.สระแก้ว อ.ท่าศาลา</t>
  </si>
  <si>
    <t>กลุ่มธนาคารหมู่บ้าน/ต.ดอนตะโก อ.ท่าศาลา</t>
  </si>
  <si>
    <t>เลี้ยงเป็ดไข่</t>
  </si>
  <si>
    <t>กลุ่มเกษตรกร/ต.หัวตะพาน อ.ท่าศาลา</t>
  </si>
  <si>
    <t>กลุ่มเกษตรกร/ต.ท่าขึ้น ต.ท่าศาลา</t>
  </si>
  <si>
    <t>เลี้ยงเป็ดไข่ในสวนปาล์มน้ำมัน</t>
  </si>
  <si>
    <t xml:space="preserve">กลุ่มแม่บ้านเกษตรกรบ้านแขก/ม.๑๓ ต.ท่าขึ้น อ.ท่าศาลา </t>
  </si>
  <si>
    <t>เลี้ยงเป็ดในสวนปาล์มน้ำมัน</t>
  </si>
  <si>
    <t>กลุ่มเกษตรกร /ต.ไทยบุรี อ.ท่าศาลา</t>
  </si>
  <si>
    <t>กลุ่มนาข้าว/ ม.๓ ต.ท่าศาลา อ.ท่าศาลา</t>
  </si>
  <si>
    <t>เลี้ยงเป็ดไข่ในสวนยางพาราและนาข้าว</t>
  </si>
  <si>
    <t>กลุ่มพัฒนาเกษตรกร/ต.โพธิ์ทอง อ.ท่าศาลา</t>
  </si>
  <si>
    <t xml:space="preserve">กลุ่มแม่บ้านเกษตรกร/ม.๑๓ ต.โมคลาน อ.ท่าศาลา </t>
  </si>
  <si>
    <t>กลุ่มส่งเสริมอาชีพเศรษฐกิจพอเพียง/ ต.โมคลาน อ.ท่าศาลา</t>
  </si>
  <si>
    <t>เลี้ยงไก่ไข่ในสวนปาล์มน้ำมัน</t>
  </si>
  <si>
    <t>กลุ่มแม่บ้านเกษตรกร/ม.๒ ต.หัวตะพาน อ.ท่าศาลา</t>
  </si>
  <si>
    <t xml:space="preserve"> เลี้ยงไก่ไข่ในสวนปาล์มน้ำมัน</t>
  </si>
  <si>
    <t>กลุ่มแม่บ้าน/ม.๑ ต.ไทยบุรี อ.ท่าศาลา</t>
  </si>
  <si>
    <t>กลุ่มแม่บ้าน/ม.๗ ต.ไทยบุรี อ.ท่าศาลา</t>
  </si>
  <si>
    <t>กลุ่มชาวสวนยาง/ม.๙ ต.ไทยบุรี อ.ท่าศาลา</t>
  </si>
  <si>
    <t>กลุ่มไม้ผลคุณภาพ/ม.๘ ต.ท่าขึ้น อ.ท่าศาลา</t>
  </si>
  <si>
    <t xml:space="preserve"> เลี้ยงเป็ดไข่ในสวนยางพารา</t>
  </si>
  <si>
    <t>ศูนย์จัดการศัตรูพืช/ต.สระแก้ว อ.ท่าศาลา</t>
  </si>
  <si>
    <t xml:space="preserve">กลุ่มเลี้ยงโคพื้นเมือง/ม.๑ ต.หัวตะพาน </t>
  </si>
  <si>
    <t xml:space="preserve">กลุ่มเลี้ยงโคพื้นเมือง/ม.๕ ต.หัวตะพาน </t>
  </si>
  <si>
    <t>กลุ่มเลี้ยงเป็ดไข่/ต.โพธิ์ทอง อ.ท่าศาลา</t>
  </si>
  <si>
    <t>กลุ่มเกษตรกรพัฒนา/ต.ดอนตะโก อ.ท่าศาลา</t>
  </si>
  <si>
    <t>เลี้ยงไก่พันธุ์ไข่เพื่อลดรายจ่ายเพิ่มรายได้ในครัวเรือน</t>
  </si>
  <si>
    <t>กลุ่มเกษตรกรเลี้ยงไก่ไข่/ อ.ช้างกลาง</t>
  </si>
  <si>
    <t>เลี้ยงไก่พันธุ์ไข่</t>
  </si>
  <si>
    <t>ปลูกกล้วยหอมทอง และมะละกอพันธุ์ฮอลแลนด์</t>
  </si>
  <si>
    <t>กลุ่มเกษตกร/ อ.ช้างกลาง</t>
  </si>
  <si>
    <t>กลุ่มเกษตรกร/ อ.ช้างกลาง</t>
  </si>
  <si>
    <t>ส่งเสริมรายได้ในฤดูแล้ง</t>
  </si>
  <si>
    <t>กลุ่มเกษตรกรผู้ปลูกข้าว/ต.เชียรใหญ่ อ.เชียรใหญ่</t>
  </si>
  <si>
    <t>ปลูกถั่วเขียวชีวภาพ (๑๒,๐๐๐ บาท),ปุ๋ย (๓,๖๐๐ บาท) ปรับพื้นที่ (๒๔,๐๐๐ บาท)</t>
  </si>
  <si>
    <t>เพาะเห็ดนางฟ้า ซื้อก้อนเห็ด</t>
  </si>
  <si>
    <t xml:space="preserve">ซื้อพันธุ์เป็ดไข่ตัวละ ๑๔๐ บาท อาหารเป็ดกระสอบละ ๔๕๐ </t>
  </si>
  <si>
    <t>ซื้อพันธุ์ไก่ไข่ ตัวๆละ ๑๘๐ บาท อาหารไก่ไข่ กระสอบละ ๔๕๐ บาท</t>
  </si>
  <si>
    <t>ซื้อไก่พื้นเมือง และอาหาร</t>
  </si>
  <si>
    <t>ซื้อปลานิล ตัวละ ๑ บาท และอาหารกระสอบละ ๔๕๐ บาท</t>
  </si>
  <si>
    <t>กลุ่มเกษตรกรผู้ปลูกข้าว/ต.เขาพระบาท อ.เชียรใหญ่</t>
  </si>
  <si>
    <t>ปลูกถั่วเขียวชีวภาพ (๔๖๗,๔๐๐บาท)  ซื้อปุ๋ย และปรับพื้นที่ (๑,๑๐๐,๔๐๐)</t>
  </si>
  <si>
    <t>เพาะเห็ดนางฟ้า</t>
  </si>
  <si>
    <t>กลุ่มเกษตรกรผู้ปลูกข้าว/ต.แม่เจ้าอยู่หัว อ.เชียรใหญ่</t>
  </si>
  <si>
    <t>ปลูกถั่วเขียวชีวภาพ, เพาะเห็ดนางฟ้า ซื้อปุ๋ยและปรับพื้นที่</t>
  </si>
  <si>
    <t xml:space="preserve">เพาะเห็ดนางฟ้า </t>
  </si>
  <si>
    <t>ส่งเสริมรายได้ให้แก่เกษตรกรในฤดูแล้ง</t>
  </si>
  <si>
    <t>กลุ่มเกษตรกรผู้ปลูกข้าว/ต.ท้องลำเจียก อ.เชียรใหญ่</t>
  </si>
  <si>
    <t>กลุ่มเกษตรกรผู้ปลูกข้าว/ต.การะเกด อ.เชียรใหญ่</t>
  </si>
  <si>
    <t>ปลูกถั่วเขียวชีวภาพ, ซื้อปุ๋ยและปรับพื้นที่</t>
  </si>
  <si>
    <t>กลุ่มเกษตรกรผู้ปลูกข้าว/ต.ท่าขนาน อ.เชียรใหญ่</t>
  </si>
  <si>
    <t>กลุ่มเกษตรกรผู้ปลูกข้าว/ต.บ้านกลาง อ.เชียรใหญ่</t>
  </si>
  <si>
    <t>ปลูกถั่วเขียวชีวภาพ,ซื้อปุ๋ยและปรับพื้นที่</t>
  </si>
  <si>
    <t>กลุ่มเกษตรกรผู้ปลูกข้าว/ต.เสือหึง อ.เชียรใหญ่</t>
  </si>
  <si>
    <t>กลุ่มเกษตรกรผู้ปลูกข้าว/ต.ไสหมาก อ.เชียรใหญ่</t>
  </si>
  <si>
    <t xml:space="preserve"> เพาะเห็ดนางฟ้า </t>
  </si>
  <si>
    <t>ซื้อพันธุ์เป็ดไข่ ตัวๆละ ๑๔๐ บาท อาหาร กระสอบละ ๔๕๐ บาท</t>
  </si>
  <si>
    <t>กลุ่มเกษตรกรผู้ปลูกข้าว/ต.บ้านเนิน อ.เชียรใหญ่</t>
  </si>
  <si>
    <t>กลุ่มเกษตรกรผู้ปลูกปาล์มน้ำมัน/ต.เชียรใหญ่ อ.เชียรใหญ่</t>
  </si>
  <si>
    <t>ซื้อพันธุ์ไก่ไข่ ตัวละ ๑๘๐ บาท อาหารไก่ไข่ กระสอบละ ๔๕๐ บาท</t>
  </si>
  <si>
    <t>กลุ่มเกษตรกรผู้ปลูกปาล์มน้ำมัน/ต.เขาพระบาท อ.เชียรใหญ่</t>
  </si>
  <si>
    <t>กลุ่มเกษตรกรผู้ปลูกปาล์มน้ำมัน/ต.แม่เจ้าอยู่หัว อ.เชียรใหญ่</t>
  </si>
  <si>
    <t>กลุ่มเกษตรกรผู้ปลูกปาล์มน้ำมัน/ต.ท้องลำเจียก อ.เชียรใหญ่</t>
  </si>
  <si>
    <t>กลุ่มเกษตรกรผู้ปลูกปาล์มน้ำมัน/ต.การะเกด อ.เชียรใหญ่</t>
  </si>
  <si>
    <t>กลุ่มเกษตรกรผู้ปลูกปาล์มน้ำมัน/ต.ท่าขนาน อ.เชียรใหญ่</t>
  </si>
  <si>
    <t>กลุ่มเกษตรกรผู้ปลูกปาล์มน้ำมัน/ต.บ้านกลาง อ.เชียรใหญ่</t>
  </si>
  <si>
    <t>กลุ่มเกษตรกรผู้ปลูกปาล์มน้ำมัน/ต.เสือหึง อ.เชียรใหญ่</t>
  </si>
  <si>
    <t>กลุ่มเกษตรกรผู้ปลูกปาล์มน้ำมัน/ต.ไสหมาก อ.เชียรใหญ่</t>
  </si>
  <si>
    <t>กลุ่มเกษตรกรผู้ปลูกปาล์มน้ำมัน/ต.บ้านเนิน อ.เชียรใหญ่</t>
  </si>
  <si>
    <t>กลุ่มเกษตรกรผู้ปลูกยางพารา/ต.เขาพระบาท อ.เชียรใหญ่</t>
  </si>
  <si>
    <t>กลุ่มเกษตรกรผู้ปลูกยางพารา/ต.แม่เจ้าอยู่หัว อ.เชียรใหญ่</t>
  </si>
  <si>
    <t xml:space="preserve">ซื้อเห็ดนางฟ้า </t>
  </si>
  <si>
    <t>กลุ่มเกษตรกรผู้ปลูกยางพารา/ต.การะเกด อ.เชียรใหญ่</t>
  </si>
  <si>
    <t>กลุ่มเกษตรกรผู้ปลูกยางพารา/ต.เสือหึง อ.เชียรใหญ่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</si>
</sst>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0\ _р_._-;\-* #,##0.00\ _р_._-;_-* &quot;-&quot;??\ _р_._-;_-@_-"/>
  </numFmts>
  <fonts count="3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Angsana New"/>
      <family val="1"/>
    </font>
    <font>
      <sz val="16"/>
      <color theme="8"/>
      <name val="TH SarabunPSK"/>
      <family val="2"/>
    </font>
    <font>
      <sz val="16"/>
      <color rgb="FFFF0000"/>
      <name val="TH SarabunPSK"/>
      <family val="2"/>
    </font>
    <font>
      <sz val="16"/>
      <color theme="9" tint="-0.249977111117893"/>
      <name val="TH SarabunPSK"/>
      <family val="2"/>
    </font>
    <font>
      <sz val="16"/>
      <color rgb="FF7030A0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color theme="1"/>
      <name val="TH SarabunIT๙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4" borderId="0" applyNumberFormat="0" applyBorder="0" applyAlignment="0" applyProtection="0"/>
    <xf numFmtId="0" fontId="15" fillId="21" borderId="8" applyNumberFormat="0" applyAlignment="0" applyProtection="0"/>
    <xf numFmtId="0" fontId="16" fillId="22" borderId="9" applyNumberFormat="0" applyAlignment="0" applyProtection="0"/>
    <xf numFmtId="43" fontId="12" fillId="0" borderId="0" applyFont="0" applyFill="0" applyBorder="0" applyAlignment="0" applyProtection="0"/>
    <xf numFmtId="187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8" borderId="8" applyNumberFormat="0" applyAlignment="0" applyProtection="0"/>
    <xf numFmtId="0" fontId="24" fillId="0" borderId="13" applyNumberFormat="0" applyFill="0" applyAlignment="0" applyProtection="0"/>
    <xf numFmtId="0" fontId="25" fillId="23" borderId="0" applyNumberFormat="0" applyBorder="0" applyAlignment="0" applyProtection="0"/>
    <xf numFmtId="0" fontId="17" fillId="0" borderId="0"/>
    <xf numFmtId="0" fontId="12" fillId="24" borderId="14" applyNumberFormat="0" applyFont="0" applyAlignment="0" applyProtection="0"/>
    <xf numFmtId="0" fontId="26" fillId="21" borderId="15" applyNumberFormat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</cellStyleXfs>
  <cellXfs count="167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9" fontId="6" fillId="0" borderId="5" xfId="0" applyNumberFormat="1" applyFont="1" applyBorder="1" applyAlignment="1">
      <alignment horizontal="center" vertical="top"/>
    </xf>
    <xf numFmtId="59" fontId="6" fillId="0" borderId="5" xfId="0" applyNumberFormat="1" applyFont="1" applyBorder="1" applyAlignment="1">
      <alignment horizontal="left" vertical="top"/>
    </xf>
    <xf numFmtId="61" fontId="6" fillId="0" borderId="5" xfId="0" applyNumberFormat="1" applyFont="1" applyBorder="1" applyAlignment="1">
      <alignment horizontal="right" vertical="center"/>
    </xf>
    <xf numFmtId="61" fontId="6" fillId="0" borderId="5" xfId="0" applyNumberFormat="1" applyFont="1" applyBorder="1" applyAlignment="1">
      <alignment horizontal="center" vertical="center"/>
    </xf>
    <xf numFmtId="61" fontId="6" fillId="0" borderId="5" xfId="0" applyNumberFormat="1" applyFont="1" applyBorder="1" applyAlignment="1">
      <alignment horizontal="left"/>
    </xf>
    <xf numFmtId="61" fontId="3" fillId="0" borderId="5" xfId="0" applyNumberFormat="1" applyFont="1" applyBorder="1" applyAlignment="1">
      <alignment horizontal="right" vertical="center" wrapText="1"/>
    </xf>
    <xf numFmtId="0" fontId="6" fillId="0" borderId="0" xfId="0" applyFont="1"/>
    <xf numFmtId="61" fontId="6" fillId="0" borderId="5" xfId="0" applyNumberFormat="1" applyFont="1" applyBorder="1" applyAlignment="1">
      <alignment horizontal="left" vertical="center"/>
    </xf>
    <xf numFmtId="61" fontId="3" fillId="0" borderId="5" xfId="0" applyNumberFormat="1" applyFont="1" applyBorder="1" applyAlignment="1">
      <alignment vertical="center" wrapText="1"/>
    </xf>
    <xf numFmtId="61" fontId="3" fillId="0" borderId="5" xfId="0" applyNumberFormat="1" applyFont="1" applyBorder="1" applyAlignment="1">
      <alignment horizontal="center" vertical="center" wrapText="1"/>
    </xf>
    <xf numFmtId="61" fontId="3" fillId="0" borderId="5" xfId="0" applyNumberFormat="1" applyFont="1" applyBorder="1" applyAlignment="1">
      <alignment horizontal="left" vertical="top" wrapText="1"/>
    </xf>
    <xf numFmtId="61" fontId="6" fillId="0" borderId="4" xfId="0" applyNumberFormat="1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61" fontId="6" fillId="2" borderId="5" xfId="0" applyNumberFormat="1" applyFont="1" applyFill="1" applyBorder="1" applyAlignment="1">
      <alignment horizontal="right" vertical="top"/>
    </xf>
    <xf numFmtId="62" fontId="3" fillId="0" borderId="0" xfId="0" applyNumberFormat="1" applyFont="1" applyAlignment="1">
      <alignment vertical="top" wrapText="1"/>
    </xf>
    <xf numFmtId="61" fontId="6" fillId="0" borderId="2" xfId="0" applyNumberFormat="1" applyFont="1" applyBorder="1" applyAlignment="1">
      <alignment horizontal="right" vertical="top"/>
    </xf>
    <xf numFmtId="61" fontId="3" fillId="0" borderId="0" xfId="0" applyNumberFormat="1" applyFont="1" applyAlignment="1">
      <alignment vertical="top" wrapText="1"/>
    </xf>
    <xf numFmtId="61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59" fontId="6" fillId="2" borderId="5" xfId="0" applyNumberFormat="1" applyFont="1" applyFill="1" applyBorder="1" applyAlignment="1">
      <alignment horizontal="center" vertical="top"/>
    </xf>
    <xf numFmtId="59" fontId="6" fillId="2" borderId="5" xfId="0" applyNumberFormat="1" applyFont="1" applyFill="1" applyBorder="1" applyAlignment="1">
      <alignment horizontal="left" vertical="top"/>
    </xf>
    <xf numFmtId="61" fontId="3" fillId="2" borderId="5" xfId="0" applyNumberFormat="1" applyFont="1" applyFill="1" applyBorder="1" applyAlignment="1">
      <alignment vertical="center" wrapText="1"/>
    </xf>
    <xf numFmtId="61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top" wrapText="1"/>
    </xf>
    <xf numFmtId="61" fontId="3" fillId="2" borderId="5" xfId="0" applyNumberFormat="1" applyFont="1" applyFill="1" applyBorder="1" applyAlignment="1">
      <alignment horizontal="right" vertical="center" wrapText="1"/>
    </xf>
    <xf numFmtId="61" fontId="6" fillId="2" borderId="5" xfId="0" applyNumberFormat="1" applyFont="1" applyFill="1" applyBorder="1" applyAlignment="1">
      <alignment horizontal="right" vertical="center"/>
    </xf>
    <xf numFmtId="61" fontId="6" fillId="2" borderId="4" xfId="0" applyNumberFormat="1" applyFont="1" applyFill="1" applyBorder="1" applyAlignment="1">
      <alignment horizontal="right" vertical="top"/>
    </xf>
    <xf numFmtId="61" fontId="3" fillId="2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59" fontId="6" fillId="0" borderId="5" xfId="0" applyNumberFormat="1" applyFont="1" applyFill="1" applyBorder="1" applyAlignment="1">
      <alignment horizontal="center" vertical="top"/>
    </xf>
    <xf numFmtId="59" fontId="6" fillId="0" borderId="5" xfId="0" applyNumberFormat="1" applyFont="1" applyFill="1" applyBorder="1" applyAlignment="1">
      <alignment horizontal="left" vertical="top"/>
    </xf>
    <xf numFmtId="61" fontId="3" fillId="0" borderId="5" xfId="0" applyNumberFormat="1" applyFont="1" applyFill="1" applyBorder="1" applyAlignment="1">
      <alignment vertical="center" wrapText="1"/>
    </xf>
    <xf numFmtId="61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61" fontId="3" fillId="0" borderId="5" xfId="0" applyNumberFormat="1" applyFont="1" applyFill="1" applyBorder="1" applyAlignment="1">
      <alignment horizontal="right" vertical="center" wrapText="1"/>
    </xf>
    <xf numFmtId="61" fontId="6" fillId="0" borderId="5" xfId="0" applyNumberFormat="1" applyFont="1" applyFill="1" applyBorder="1" applyAlignment="1">
      <alignment horizontal="right" vertical="center"/>
    </xf>
    <xf numFmtId="61" fontId="6" fillId="0" borderId="4" xfId="0" applyNumberFormat="1" applyFont="1" applyFill="1" applyBorder="1" applyAlignment="1">
      <alignment horizontal="right" vertical="top"/>
    </xf>
    <xf numFmtId="61" fontId="6" fillId="0" borderId="5" xfId="0" applyNumberFormat="1" applyFont="1" applyFill="1" applyBorder="1" applyAlignment="1">
      <alignment horizontal="right" vertical="top"/>
    </xf>
    <xf numFmtId="61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61" fontId="6" fillId="0" borderId="0" xfId="0" applyNumberFormat="1" applyFont="1" applyFill="1" applyBorder="1" applyAlignment="1">
      <alignment horizontal="right" vertical="top"/>
    </xf>
    <xf numFmtId="61" fontId="3" fillId="0" borderId="5" xfId="1" applyNumberFormat="1" applyFont="1" applyBorder="1" applyAlignment="1">
      <alignment horizontal="right" vertical="center"/>
    </xf>
    <xf numFmtId="61" fontId="3" fillId="0" borderId="5" xfId="0" applyNumberFormat="1" applyFont="1" applyBorder="1" applyAlignment="1">
      <alignment horizontal="center" vertical="center"/>
    </xf>
    <xf numFmtId="61" fontId="3" fillId="0" borderId="5" xfId="0" applyNumberFormat="1" applyFont="1" applyBorder="1" applyAlignment="1">
      <alignment horizontal="left"/>
    </xf>
    <xf numFmtId="61" fontId="3" fillId="0" borderId="5" xfId="0" applyNumberFormat="1" applyFont="1" applyBorder="1" applyAlignment="1">
      <alignment horizontal="right" vertical="center"/>
    </xf>
    <xf numFmtId="61" fontId="3" fillId="0" borderId="5" xfId="0" applyNumberFormat="1" applyFont="1" applyFill="1" applyBorder="1" applyAlignment="1">
      <alignment vertical="center"/>
    </xf>
    <xf numFmtId="61" fontId="3" fillId="0" borderId="5" xfId="0" applyNumberFormat="1" applyFont="1" applyFill="1" applyBorder="1" applyAlignment="1">
      <alignment horizontal="center" vertical="center"/>
    </xf>
    <xf numFmtId="61" fontId="3" fillId="0" borderId="5" xfId="0" applyNumberFormat="1" applyFont="1" applyFill="1" applyBorder="1" applyAlignment="1">
      <alignment horizontal="left"/>
    </xf>
    <xf numFmtId="61" fontId="3" fillId="0" borderId="5" xfId="0" applyNumberFormat="1" applyFont="1" applyFill="1" applyBorder="1" applyAlignment="1">
      <alignment horizontal="right" vertical="center"/>
    </xf>
    <xf numFmtId="61" fontId="6" fillId="0" borderId="5" xfId="0" applyNumberFormat="1" applyFont="1" applyBorder="1" applyAlignment="1">
      <alignment horizontal="right" vertical="top"/>
    </xf>
    <xf numFmtId="0" fontId="3" fillId="0" borderId="0" xfId="0" applyFont="1" applyFill="1"/>
    <xf numFmtId="61" fontId="3" fillId="0" borderId="0" xfId="0" applyNumberFormat="1" applyFont="1" applyFill="1"/>
    <xf numFmtId="61" fontId="3" fillId="2" borderId="5" xfId="0" applyNumberFormat="1" applyFont="1" applyFill="1" applyBorder="1" applyAlignment="1">
      <alignment vertical="center"/>
    </xf>
    <xf numFmtId="61" fontId="3" fillId="2" borderId="5" xfId="0" applyNumberFormat="1" applyFont="1" applyFill="1" applyBorder="1" applyAlignment="1">
      <alignment horizontal="center" vertical="center"/>
    </xf>
    <xf numFmtId="61" fontId="3" fillId="2" borderId="5" xfId="0" applyNumberFormat="1" applyFont="1" applyFill="1" applyBorder="1" applyAlignment="1">
      <alignment horizontal="left"/>
    </xf>
    <xf numFmtId="61" fontId="3" fillId="2" borderId="5" xfId="0" applyNumberFormat="1" applyFont="1" applyFill="1" applyBorder="1" applyAlignment="1">
      <alignment horizontal="right" vertical="center"/>
    </xf>
    <xf numFmtId="0" fontId="3" fillId="2" borderId="0" xfId="0" applyFont="1" applyFill="1"/>
    <xf numFmtId="61" fontId="3" fillId="2" borderId="0" xfId="0" applyNumberFormat="1" applyFont="1" applyFill="1"/>
    <xf numFmtId="61" fontId="3" fillId="0" borderId="5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left"/>
    </xf>
    <xf numFmtId="61" fontId="3" fillId="0" borderId="5" xfId="0" applyNumberFormat="1" applyFont="1" applyBorder="1" applyAlignment="1">
      <alignment vertical="center"/>
    </xf>
    <xf numFmtId="61" fontId="3" fillId="0" borderId="0" xfId="0" applyNumberFormat="1" applyFont="1"/>
    <xf numFmtId="0" fontId="8" fillId="2" borderId="0" xfId="0" applyFont="1" applyFill="1"/>
    <xf numFmtId="0" fontId="9" fillId="2" borderId="0" xfId="0" applyFont="1" applyFill="1"/>
    <xf numFmtId="0" fontId="9" fillId="0" borderId="0" xfId="0" applyFont="1"/>
    <xf numFmtId="0" fontId="10" fillId="0" borderId="0" xfId="0" applyFont="1"/>
    <xf numFmtId="0" fontId="11" fillId="2" borderId="0" xfId="0" applyFont="1" applyFill="1"/>
    <xf numFmtId="0" fontId="3" fillId="0" borderId="5" xfId="0" applyFont="1" applyBorder="1" applyAlignment="1">
      <alignment horizontal="left"/>
    </xf>
    <xf numFmtId="0" fontId="3" fillId="0" borderId="5" xfId="0" applyFont="1" applyBorder="1"/>
    <xf numFmtId="61" fontId="9" fillId="0" borderId="4" xfId="0" applyNumberFormat="1" applyFont="1" applyBorder="1" applyAlignment="1">
      <alignment horizontal="center"/>
    </xf>
    <xf numFmtId="61" fontId="9" fillId="2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top"/>
    </xf>
    <xf numFmtId="61" fontId="4" fillId="0" borderId="5" xfId="0" applyNumberFormat="1" applyFont="1" applyBorder="1" applyAlignment="1">
      <alignment vertical="center"/>
    </xf>
    <xf numFmtId="61" fontId="4" fillId="0" borderId="5" xfId="0" applyNumberFormat="1" applyFont="1" applyBorder="1" applyAlignment="1">
      <alignment horizontal="center" vertical="center"/>
    </xf>
    <xf numFmtId="61" fontId="4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61" fontId="4" fillId="0" borderId="7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61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61" fontId="6" fillId="0" borderId="0" xfId="0" applyNumberFormat="1" applyFont="1" applyBorder="1" applyAlignment="1">
      <alignment horizontal="right"/>
    </xf>
    <xf numFmtId="61" fontId="3" fillId="0" borderId="0" xfId="0" applyNumberFormat="1" applyFont="1" applyBorder="1"/>
    <xf numFmtId="49" fontId="2" fillId="0" borderId="0" xfId="0" applyNumberFormat="1" applyFont="1" applyAlignment="1">
      <alignment horizontal="centerContinuous"/>
    </xf>
    <xf numFmtId="49" fontId="30" fillId="0" borderId="0" xfId="0" applyNumberFormat="1" applyFont="1" applyAlignment="1">
      <alignment horizontal="center"/>
    </xf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/>
    </xf>
    <xf numFmtId="3" fontId="3" fillId="0" borderId="0" xfId="47" applyNumberFormat="1" applyFont="1" applyAlignment="1">
      <alignment horizontal="right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59" fontId="3" fillId="0" borderId="5" xfId="0" applyNumberFormat="1" applyFont="1" applyFill="1" applyBorder="1" applyAlignment="1">
      <alignment horizontal="center" vertical="top"/>
    </xf>
    <xf numFmtId="59" fontId="3" fillId="0" borderId="5" xfId="0" applyNumberFormat="1" applyFont="1" applyFill="1" applyBorder="1" applyAlignment="1">
      <alignment vertical="top" wrapText="1"/>
    </xf>
    <xf numFmtId="49" fontId="3" fillId="0" borderId="5" xfId="0" applyNumberFormat="1" applyFont="1" applyFill="1" applyBorder="1" applyAlignment="1">
      <alignment horizontal="center" vertical="top"/>
    </xf>
    <xf numFmtId="59" fontId="3" fillId="0" borderId="5" xfId="0" applyNumberFormat="1" applyFont="1" applyFill="1" applyBorder="1" applyAlignment="1">
      <alignment horizontal="center" vertical="top"/>
    </xf>
    <xf numFmtId="59" fontId="3" fillId="0" borderId="5" xfId="0" applyNumberFormat="1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left" vertical="top" wrapText="1"/>
    </xf>
    <xf numFmtId="61" fontId="3" fillId="0" borderId="5" xfId="0" applyNumberFormat="1" applyFont="1" applyFill="1" applyBorder="1" applyAlignment="1">
      <alignment horizontal="right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61" fontId="6" fillId="0" borderId="5" xfId="0" applyNumberFormat="1" applyFont="1" applyBorder="1" applyAlignment="1">
      <alignment horizontal="center" vertical="top"/>
    </xf>
    <xf numFmtId="59" fontId="3" fillId="2" borderId="5" xfId="0" applyNumberFormat="1" applyFont="1" applyFill="1" applyBorder="1" applyAlignment="1">
      <alignment horizontal="center" vertical="top"/>
    </xf>
    <xf numFmtId="59" fontId="3" fillId="2" borderId="5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vertical="top"/>
    </xf>
    <xf numFmtId="61" fontId="3" fillId="2" borderId="5" xfId="0" applyNumberFormat="1" applyFont="1" applyFill="1" applyBorder="1" applyAlignment="1">
      <alignment horizontal="right" vertical="top"/>
    </xf>
    <xf numFmtId="61" fontId="6" fillId="2" borderId="5" xfId="0" applyNumberFormat="1" applyFont="1" applyFill="1" applyBorder="1" applyAlignment="1">
      <alignment horizontal="center" vertical="top"/>
    </xf>
    <xf numFmtId="59" fontId="3" fillId="0" borderId="5" xfId="0" applyNumberFormat="1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59" fontId="3" fillId="0" borderId="5" xfId="0" applyNumberFormat="1" applyFont="1" applyFill="1" applyBorder="1" applyAlignment="1">
      <alignment horizontal="center" vertical="top" wrapText="1"/>
    </xf>
    <xf numFmtId="59" fontId="3" fillId="0" borderId="5" xfId="0" applyNumberFormat="1" applyFont="1" applyFill="1" applyBorder="1" applyAlignment="1">
      <alignment horizontal="left" vertical="top" wrapText="1"/>
    </xf>
    <xf numFmtId="61" fontId="6" fillId="0" borderId="5" xfId="0" applyNumberFormat="1" applyFont="1" applyFill="1" applyBorder="1" applyAlignment="1">
      <alignment horizontal="center" vertical="top"/>
    </xf>
    <xf numFmtId="61" fontId="6" fillId="0" borderId="5" xfId="0" applyNumberFormat="1" applyFont="1" applyFill="1" applyBorder="1" applyAlignment="1">
      <alignment vertical="top"/>
    </xf>
    <xf numFmtId="61" fontId="3" fillId="0" borderId="0" xfId="0" applyNumberFormat="1" applyFont="1" applyFill="1" applyAlignment="1">
      <alignment horizontal="left"/>
    </xf>
    <xf numFmtId="59" fontId="3" fillId="2" borderId="5" xfId="0" applyNumberFormat="1" applyFont="1" applyFill="1" applyBorder="1" applyAlignment="1">
      <alignment horizontal="center" vertical="top"/>
    </xf>
    <xf numFmtId="59" fontId="3" fillId="2" borderId="5" xfId="0" applyNumberFormat="1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top"/>
    </xf>
    <xf numFmtId="61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61" fontId="3" fillId="0" borderId="5" xfId="0" applyNumberFormat="1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wrapText="1"/>
    </xf>
    <xf numFmtId="0" fontId="3" fillId="0" borderId="0" xfId="0" applyFont="1" applyFill="1" applyAlignment="1">
      <alignment vertical="top"/>
    </xf>
    <xf numFmtId="0" fontId="33" fillId="0" borderId="5" xfId="0" applyFont="1" applyFill="1" applyBorder="1" applyAlignment="1">
      <alignment horizontal="left" vertical="top" wrapText="1"/>
    </xf>
    <xf numFmtId="0" fontId="34" fillId="0" borderId="5" xfId="0" applyFont="1" applyFill="1" applyBorder="1" applyAlignment="1">
      <alignment horizontal="left" vertical="top" wrapText="1"/>
    </xf>
    <xf numFmtId="0" fontId="0" fillId="0" borderId="5" xfId="0" applyBorder="1" applyAlignment="1"/>
    <xf numFmtId="61" fontId="4" fillId="0" borderId="5" xfId="47" applyNumberFormat="1" applyFont="1" applyBorder="1" applyAlignment="1">
      <alignment horizontal="right"/>
    </xf>
    <xf numFmtId="0" fontId="3" fillId="0" borderId="5" xfId="0" applyFont="1" applyFill="1" applyBorder="1" applyAlignment="1">
      <alignment vertical="top" wrapText="1"/>
    </xf>
    <xf numFmtId="61" fontId="3" fillId="0" borderId="0" xfId="0" applyNumberFormat="1" applyFont="1" applyFill="1" applyAlignment="1">
      <alignment vertical="top"/>
    </xf>
    <xf numFmtId="0" fontId="3" fillId="2" borderId="4" xfId="0" applyFont="1" applyFill="1" applyBorder="1" applyAlignment="1">
      <alignment horizontal="left" vertical="top" wrapText="1"/>
    </xf>
    <xf numFmtId="61" fontId="3" fillId="0" borderId="5" xfId="0" applyNumberFormat="1" applyFont="1" applyBorder="1" applyAlignment="1">
      <alignment horizontal="right" vertical="top" wrapText="1"/>
    </xf>
    <xf numFmtId="59" fontId="3" fillId="0" borderId="5" xfId="0" applyNumberFormat="1" applyFont="1" applyFill="1" applyBorder="1" applyAlignment="1">
      <alignment horizontal="center" vertical="center"/>
    </xf>
    <xf numFmtId="61" fontId="3" fillId="0" borderId="5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3" fillId="0" borderId="17" xfId="0" applyFont="1" applyFill="1" applyBorder="1"/>
    <xf numFmtId="49" fontId="4" fillId="0" borderId="5" xfId="0" applyNumberFormat="1" applyFont="1" applyFill="1" applyBorder="1" applyAlignment="1">
      <alignment horizontal="center"/>
    </xf>
    <xf numFmtId="61" fontId="4" fillId="0" borderId="5" xfId="47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/>
    <xf numFmtId="49" fontId="4" fillId="0" borderId="0" xfId="0" applyNumberFormat="1" applyFont="1" applyFill="1" applyBorder="1" applyAlignment="1">
      <alignment horizontal="center"/>
    </xf>
    <xf numFmtId="61" fontId="4" fillId="0" borderId="7" xfId="47" applyNumberFormat="1" applyFont="1" applyFill="1" applyBorder="1" applyAlignment="1">
      <alignment horizontal="right"/>
    </xf>
    <xf numFmtId="61" fontId="4" fillId="0" borderId="0" xfId="47" applyNumberFormat="1" applyFont="1" applyFill="1" applyBorder="1" applyAlignment="1">
      <alignment horizontal="right"/>
    </xf>
    <xf numFmtId="61" fontId="4" fillId="0" borderId="0" xfId="47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center"/>
    </xf>
    <xf numFmtId="61" fontId="4" fillId="0" borderId="7" xfId="47" applyNumberFormat="1" applyFont="1" applyBorder="1" applyAlignment="1">
      <alignment horizontal="right"/>
    </xf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 2" xfId="40"/>
    <cellStyle name="Note" xfId="41"/>
    <cellStyle name="Output" xfId="42"/>
    <cellStyle name="Title" xfId="43"/>
    <cellStyle name="Total" xfId="44"/>
    <cellStyle name="Warning Text" xfId="45"/>
    <cellStyle name="เครื่องหมายจุลภาค" xfId="1" builtinId="3"/>
    <cellStyle name="เครื่องหมายจุลภาค 2" xfId="46"/>
    <cellStyle name="เครื่องหมายจุลภาค 2 2" xfId="47"/>
    <cellStyle name="ปกติ" xfId="0" builtinId="0"/>
    <cellStyle name="ปกติ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6;&#3619;&#3640;&#3611;&#3649;&#3618;&#3585;&#3611;&#3619;&#3632;&#3648;&#3616;&#360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ยกเลิกโครงการ"/>
      <sheetName val="เปลี่ยนร่อนพิบูลย์"/>
      <sheetName val="เปลี่ยนจุฬาภรณ์"/>
      <sheetName val="เปลี่ยนทุ่งสง"/>
      <sheetName val="เปลี่ยนค่าใช้จ่ายโครงการ"/>
      <sheetName val="อนุมัติแยกกิจกรรม"/>
      <sheetName val="ไม่ส่งเอกสารเพิ่ม"/>
      <sheetName val="ขอเอกสารเพิ่ม"/>
      <sheetName val="แบบฟอร์ม1"/>
      <sheetName val="รวมรายอำเภอ"/>
      <sheetName val="อนุมัติโครงการ"/>
      <sheetName val="นครศรีธรรมราช"/>
      <sheetName val="พัฒนาอาชีพ.OTOP"/>
      <sheetName val="ด้านการผลิตพืช"/>
      <sheetName val="สุกร"/>
      <sheetName val="โค"/>
      <sheetName val="แพะ"/>
      <sheetName val="เป็ดเนื้อ"/>
      <sheetName val="เป็ดไข่"/>
      <sheetName val="ไก่ไข่"/>
      <sheetName val="ไก่พื้นเมือง"/>
      <sheetName val="ประมง"/>
      <sheetName val="เศรษฐกิจพอเพียง"/>
      <sheetName val="ปัจจัยผลิตทางการเกษตร"/>
      <sheetName val="โครงสร้างพื้นฐานการเกษตร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8">
          <cell r="G48">
            <v>3481610</v>
          </cell>
        </row>
      </sheetData>
      <sheetData sheetId="13">
        <row r="54">
          <cell r="G54">
            <v>19895440</v>
          </cell>
        </row>
      </sheetData>
      <sheetData sheetId="14">
        <row r="13">
          <cell r="F13">
            <v>1132500</v>
          </cell>
        </row>
      </sheetData>
      <sheetData sheetId="15">
        <row r="20">
          <cell r="F20">
            <v>3554000</v>
          </cell>
        </row>
      </sheetData>
      <sheetData sheetId="16">
        <row r="13">
          <cell r="F13">
            <v>1541000</v>
          </cell>
        </row>
      </sheetData>
      <sheetData sheetId="17">
        <row r="15">
          <cell r="F15">
            <v>5786400</v>
          </cell>
        </row>
      </sheetData>
      <sheetData sheetId="18">
        <row r="45">
          <cell r="F45">
            <v>6690000</v>
          </cell>
        </row>
      </sheetData>
      <sheetData sheetId="19">
        <row r="71">
          <cell r="F71">
            <v>42180450</v>
          </cell>
        </row>
      </sheetData>
      <sheetData sheetId="20">
        <row r="66">
          <cell r="F66">
            <v>49735690</v>
          </cell>
        </row>
      </sheetData>
      <sheetData sheetId="21">
        <row r="41">
          <cell r="F41">
            <v>15187710</v>
          </cell>
        </row>
      </sheetData>
      <sheetData sheetId="22">
        <row r="9">
          <cell r="G9">
            <v>129200</v>
          </cell>
        </row>
      </sheetData>
      <sheetData sheetId="23">
        <row r="35">
          <cell r="G35">
            <v>11009800</v>
          </cell>
        </row>
      </sheetData>
      <sheetData sheetId="24">
        <row r="10">
          <cell r="G10">
            <v>2467500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378"/>
  <sheetViews>
    <sheetView topLeftCell="A85" zoomScaleNormal="100" workbookViewId="0">
      <selection activeCell="C89" sqref="C89:C90"/>
    </sheetView>
  </sheetViews>
  <sheetFormatPr defaultColWidth="9" defaultRowHeight="21"/>
  <cols>
    <col min="1" max="1" width="5.625" style="4" customWidth="1"/>
    <col min="2" max="2" width="10.75" style="4" customWidth="1"/>
    <col min="3" max="3" width="28.125" style="3" customWidth="1"/>
    <col min="4" max="4" width="30" style="3" customWidth="1"/>
    <col min="5" max="5" width="29" style="3" customWidth="1"/>
    <col min="6" max="6" width="6.375" style="101" customWidth="1"/>
    <col min="7" max="7" width="13.875" style="102" customWidth="1"/>
    <col min="8" max="8" width="14" style="102" customWidth="1"/>
    <col min="9" max="9" width="13" style="102" customWidth="1"/>
    <col min="10" max="10" width="13.625" style="3" customWidth="1"/>
    <col min="11" max="11" width="14.5" style="3" customWidth="1"/>
    <col min="12" max="16384" width="9" style="3"/>
  </cols>
  <sheetData>
    <row r="1" spans="1:11" ht="23.25">
      <c r="A1" s="1" t="s">
        <v>191</v>
      </c>
      <c r="B1" s="1"/>
      <c r="C1" s="1"/>
      <c r="D1" s="1"/>
      <c r="E1" s="1"/>
      <c r="F1" s="100"/>
      <c r="G1" s="100"/>
      <c r="H1" s="1"/>
      <c r="I1" s="1"/>
    </row>
    <row r="2" spans="1:11" ht="23.25">
      <c r="A2" s="1" t="s">
        <v>192</v>
      </c>
      <c r="B2" s="1"/>
      <c r="C2" s="1"/>
      <c r="D2" s="1"/>
      <c r="E2" s="1"/>
      <c r="F2" s="100"/>
      <c r="G2" s="100"/>
      <c r="H2" s="1"/>
      <c r="I2" s="1"/>
    </row>
    <row r="3" spans="1:11" ht="16.5" customHeight="1"/>
    <row r="4" spans="1:11">
      <c r="A4" s="103" t="s">
        <v>2</v>
      </c>
      <c r="B4" s="103"/>
      <c r="C4" s="103"/>
      <c r="G4" s="104"/>
      <c r="H4" s="104"/>
      <c r="I4" s="104"/>
    </row>
    <row r="5" spans="1:11" ht="10.5" customHeight="1">
      <c r="G5" s="104"/>
      <c r="H5" s="104"/>
      <c r="I5" s="104"/>
    </row>
    <row r="6" spans="1:11" ht="79.5" customHeight="1">
      <c r="A6" s="105" t="s">
        <v>3</v>
      </c>
      <c r="B6" s="105" t="s">
        <v>4</v>
      </c>
      <c r="C6" s="105" t="s">
        <v>193</v>
      </c>
      <c r="D6" s="105" t="s">
        <v>194</v>
      </c>
      <c r="E6" s="105" t="s">
        <v>195</v>
      </c>
      <c r="F6" s="106" t="s">
        <v>196</v>
      </c>
      <c r="G6" s="107" t="s">
        <v>197</v>
      </c>
      <c r="H6" s="107" t="s">
        <v>198</v>
      </c>
      <c r="I6" s="107" t="s">
        <v>199</v>
      </c>
      <c r="J6" s="108" t="s">
        <v>200</v>
      </c>
      <c r="K6" s="109" t="s">
        <v>201</v>
      </c>
    </row>
    <row r="7" spans="1:11" s="67" customFormat="1" ht="44.25" customHeight="1">
      <c r="A7" s="110">
        <v>1</v>
      </c>
      <c r="B7" s="110" t="s">
        <v>11</v>
      </c>
      <c r="C7" s="111" t="s">
        <v>202</v>
      </c>
      <c r="D7" s="50" t="s">
        <v>203</v>
      </c>
      <c r="E7" s="50" t="s">
        <v>204</v>
      </c>
      <c r="F7" s="112" t="s">
        <v>205</v>
      </c>
      <c r="G7" s="75">
        <v>4504500</v>
      </c>
      <c r="H7" s="75">
        <v>4504500</v>
      </c>
      <c r="I7" s="75">
        <v>3003</v>
      </c>
    </row>
    <row r="8" spans="1:11" s="56" customFormat="1" ht="48.75" customHeight="1">
      <c r="A8" s="113">
        <v>2</v>
      </c>
      <c r="B8" s="113" t="s">
        <v>155</v>
      </c>
      <c r="C8" s="114" t="s">
        <v>206</v>
      </c>
      <c r="D8" s="115" t="s">
        <v>207</v>
      </c>
      <c r="E8" s="50" t="s">
        <v>208</v>
      </c>
      <c r="F8" s="112" t="s">
        <v>205</v>
      </c>
      <c r="G8" s="116">
        <v>2508000</v>
      </c>
      <c r="H8" s="116">
        <v>2508000</v>
      </c>
      <c r="I8" s="75">
        <v>1710</v>
      </c>
      <c r="J8" s="55">
        <f>G8+G9</f>
        <v>2548350</v>
      </c>
    </row>
    <row r="9" spans="1:11" s="56" customFormat="1" ht="30" customHeight="1">
      <c r="A9" s="113"/>
      <c r="B9" s="117"/>
      <c r="C9" s="118"/>
      <c r="D9" s="119"/>
      <c r="E9" s="35" t="s">
        <v>209</v>
      </c>
      <c r="F9" s="120">
        <v>1</v>
      </c>
      <c r="G9" s="66">
        <v>40350</v>
      </c>
      <c r="H9" s="66">
        <v>40350</v>
      </c>
      <c r="I9" s="75"/>
    </row>
    <row r="10" spans="1:11" s="45" customFormat="1" ht="21" customHeight="1">
      <c r="A10" s="121">
        <v>3</v>
      </c>
      <c r="B10" s="121" t="s">
        <v>155</v>
      </c>
      <c r="C10" s="122" t="s">
        <v>210</v>
      </c>
      <c r="D10" s="123" t="s">
        <v>211</v>
      </c>
      <c r="E10" s="40" t="s">
        <v>212</v>
      </c>
      <c r="F10" s="124" t="s">
        <v>205</v>
      </c>
      <c r="G10" s="125">
        <v>1220000</v>
      </c>
      <c r="H10" s="125">
        <v>1020000</v>
      </c>
      <c r="I10" s="125">
        <v>50</v>
      </c>
      <c r="J10" s="44">
        <f>H10+H11</f>
        <v>1056400</v>
      </c>
      <c r="K10" s="44" t="e">
        <f>G10-#REF!</f>
        <v>#REF!</v>
      </c>
    </row>
    <row r="11" spans="1:11" s="45" customFormat="1" ht="21" customHeight="1">
      <c r="A11" s="117"/>
      <c r="B11" s="117"/>
      <c r="C11" s="118"/>
      <c r="D11" s="119"/>
      <c r="E11" s="40" t="s">
        <v>213</v>
      </c>
      <c r="F11" s="126">
        <v>1</v>
      </c>
      <c r="G11" s="29">
        <v>36400</v>
      </c>
      <c r="H11" s="29">
        <v>36400</v>
      </c>
      <c r="I11" s="125"/>
      <c r="J11" s="125"/>
      <c r="K11" s="44"/>
    </row>
    <row r="12" spans="1:11" s="56" customFormat="1" ht="42" customHeight="1">
      <c r="A12" s="113">
        <v>4</v>
      </c>
      <c r="B12" s="127" t="s">
        <v>155</v>
      </c>
      <c r="C12" s="114" t="s">
        <v>214</v>
      </c>
      <c r="D12" s="115" t="s">
        <v>215</v>
      </c>
      <c r="E12" s="50" t="s">
        <v>216</v>
      </c>
      <c r="F12" s="112" t="s">
        <v>217</v>
      </c>
      <c r="G12" s="75">
        <v>60000</v>
      </c>
      <c r="H12" s="75">
        <v>60000</v>
      </c>
      <c r="I12" s="75">
        <v>58</v>
      </c>
    </row>
    <row r="13" spans="1:11" s="56" customFormat="1" ht="42" customHeight="1">
      <c r="A13" s="117"/>
      <c r="B13" s="128"/>
      <c r="C13" s="118"/>
      <c r="D13" s="119"/>
      <c r="E13" s="50" t="s">
        <v>218</v>
      </c>
      <c r="F13" s="112" t="s">
        <v>219</v>
      </c>
      <c r="G13" s="75">
        <v>50000</v>
      </c>
      <c r="H13" s="75">
        <v>50000</v>
      </c>
      <c r="I13" s="75"/>
    </row>
    <row r="14" spans="1:11" s="56" customFormat="1" ht="46.5" customHeight="1">
      <c r="A14" s="110">
        <v>5</v>
      </c>
      <c r="B14" s="110" t="s">
        <v>155</v>
      </c>
      <c r="C14" s="111" t="s">
        <v>220</v>
      </c>
      <c r="D14" s="50" t="s">
        <v>221</v>
      </c>
      <c r="E14" s="50" t="s">
        <v>222</v>
      </c>
      <c r="F14" s="112" t="s">
        <v>223</v>
      </c>
      <c r="G14" s="75">
        <v>52800</v>
      </c>
      <c r="H14" s="75">
        <v>52800</v>
      </c>
      <c r="I14" s="75">
        <v>50</v>
      </c>
    </row>
    <row r="15" spans="1:11" s="56" customFormat="1" ht="119.25" customHeight="1">
      <c r="A15" s="129">
        <v>6</v>
      </c>
      <c r="B15" s="129" t="s">
        <v>155</v>
      </c>
      <c r="C15" s="111" t="s">
        <v>224</v>
      </c>
      <c r="D15" s="50" t="s">
        <v>225</v>
      </c>
      <c r="E15" s="50" t="s">
        <v>226</v>
      </c>
      <c r="F15" s="112" t="s">
        <v>217</v>
      </c>
      <c r="G15" s="75">
        <v>10010000</v>
      </c>
      <c r="H15" s="75">
        <v>10010000</v>
      </c>
      <c r="I15" s="75">
        <v>700</v>
      </c>
    </row>
    <row r="16" spans="1:11" s="56" customFormat="1" ht="52.5" customHeight="1">
      <c r="A16" s="110">
        <v>7</v>
      </c>
      <c r="B16" s="110" t="s">
        <v>155</v>
      </c>
      <c r="C16" s="111" t="s">
        <v>227</v>
      </c>
      <c r="D16" s="50" t="s">
        <v>228</v>
      </c>
      <c r="E16" s="50" t="s">
        <v>229</v>
      </c>
      <c r="F16" s="112" t="s">
        <v>223</v>
      </c>
      <c r="G16" s="75">
        <v>120000</v>
      </c>
      <c r="H16" s="75">
        <v>120000</v>
      </c>
      <c r="I16" s="75">
        <v>50</v>
      </c>
    </row>
    <row r="17" spans="1:9" s="56" customFormat="1" ht="66" customHeight="1">
      <c r="A17" s="110">
        <v>8</v>
      </c>
      <c r="B17" s="110" t="s">
        <v>133</v>
      </c>
      <c r="C17" s="130" t="s">
        <v>230</v>
      </c>
      <c r="D17" s="50" t="s">
        <v>231</v>
      </c>
      <c r="E17" s="50" t="s">
        <v>232</v>
      </c>
      <c r="F17" s="112" t="s">
        <v>223</v>
      </c>
      <c r="G17" s="75">
        <v>69800</v>
      </c>
      <c r="H17" s="75">
        <v>69800</v>
      </c>
      <c r="I17" s="75">
        <v>100</v>
      </c>
    </row>
    <row r="18" spans="1:9" s="56" customFormat="1" ht="63">
      <c r="A18" s="110">
        <v>9</v>
      </c>
      <c r="B18" s="110" t="s">
        <v>133</v>
      </c>
      <c r="C18" s="111" t="s">
        <v>233</v>
      </c>
      <c r="D18" s="50" t="s">
        <v>234</v>
      </c>
      <c r="E18" s="50" t="s">
        <v>235</v>
      </c>
      <c r="F18" s="112" t="s">
        <v>223</v>
      </c>
      <c r="G18" s="75">
        <v>159600</v>
      </c>
      <c r="H18" s="75">
        <v>159600</v>
      </c>
      <c r="I18" s="75">
        <v>840</v>
      </c>
    </row>
    <row r="19" spans="1:9" s="56" customFormat="1" ht="63">
      <c r="A19" s="110">
        <v>10</v>
      </c>
      <c r="B19" s="110" t="s">
        <v>133</v>
      </c>
      <c r="C19" s="111" t="s">
        <v>236</v>
      </c>
      <c r="D19" s="50" t="s">
        <v>237</v>
      </c>
      <c r="E19" s="50" t="s">
        <v>238</v>
      </c>
      <c r="F19" s="112" t="s">
        <v>223</v>
      </c>
      <c r="G19" s="75">
        <v>63000</v>
      </c>
      <c r="H19" s="75">
        <v>63000</v>
      </c>
      <c r="I19" s="75">
        <v>60</v>
      </c>
    </row>
    <row r="20" spans="1:9" s="56" customFormat="1" ht="42">
      <c r="A20" s="110">
        <v>11</v>
      </c>
      <c r="B20" s="110" t="s">
        <v>133</v>
      </c>
      <c r="C20" s="111" t="s">
        <v>239</v>
      </c>
      <c r="D20" s="50" t="s">
        <v>237</v>
      </c>
      <c r="E20" s="50" t="s">
        <v>240</v>
      </c>
      <c r="F20" s="112" t="s">
        <v>223</v>
      </c>
      <c r="G20" s="75">
        <v>68000</v>
      </c>
      <c r="H20" s="75">
        <v>68000</v>
      </c>
      <c r="I20" s="75">
        <v>60</v>
      </c>
    </row>
    <row r="21" spans="1:9" s="56" customFormat="1" ht="42">
      <c r="A21" s="110">
        <v>12</v>
      </c>
      <c r="B21" s="110" t="s">
        <v>133</v>
      </c>
      <c r="C21" s="111" t="s">
        <v>241</v>
      </c>
      <c r="D21" s="50" t="s">
        <v>242</v>
      </c>
      <c r="E21" s="50" t="s">
        <v>243</v>
      </c>
      <c r="F21" s="112" t="s">
        <v>223</v>
      </c>
      <c r="G21" s="75">
        <v>42400</v>
      </c>
      <c r="H21" s="75">
        <v>42400</v>
      </c>
      <c r="I21" s="75">
        <v>60</v>
      </c>
    </row>
    <row r="22" spans="1:9" s="56" customFormat="1" ht="42">
      <c r="A22" s="110">
        <v>13</v>
      </c>
      <c r="B22" s="110" t="s">
        <v>133</v>
      </c>
      <c r="C22" s="111" t="s">
        <v>244</v>
      </c>
      <c r="D22" s="50" t="s">
        <v>242</v>
      </c>
      <c r="E22" s="50" t="s">
        <v>245</v>
      </c>
      <c r="F22" s="112" t="s">
        <v>219</v>
      </c>
      <c r="G22" s="75">
        <v>500000</v>
      </c>
      <c r="H22" s="75">
        <v>500000</v>
      </c>
      <c r="I22" s="75">
        <v>60</v>
      </c>
    </row>
    <row r="23" spans="1:9" s="56" customFormat="1" ht="63">
      <c r="A23" s="110">
        <v>14</v>
      </c>
      <c r="B23" s="110" t="s">
        <v>133</v>
      </c>
      <c r="C23" s="111" t="s">
        <v>246</v>
      </c>
      <c r="D23" s="50" t="s">
        <v>247</v>
      </c>
      <c r="E23" s="50" t="s">
        <v>248</v>
      </c>
      <c r="F23" s="112" t="s">
        <v>223</v>
      </c>
      <c r="G23" s="75">
        <v>43500</v>
      </c>
      <c r="H23" s="75">
        <v>43500</v>
      </c>
      <c r="I23" s="75">
        <v>30</v>
      </c>
    </row>
    <row r="24" spans="1:9" s="56" customFormat="1" ht="63">
      <c r="A24" s="110">
        <v>15</v>
      </c>
      <c r="B24" s="110" t="s">
        <v>133</v>
      </c>
      <c r="C24" s="111" t="s">
        <v>249</v>
      </c>
      <c r="D24" s="50" t="s">
        <v>247</v>
      </c>
      <c r="E24" s="50" t="s">
        <v>248</v>
      </c>
      <c r="F24" s="112" t="s">
        <v>223</v>
      </c>
      <c r="G24" s="75">
        <v>47500</v>
      </c>
      <c r="H24" s="75">
        <v>47500</v>
      </c>
      <c r="I24" s="75">
        <v>30</v>
      </c>
    </row>
    <row r="25" spans="1:9" s="56" customFormat="1" ht="63">
      <c r="A25" s="110">
        <v>16</v>
      </c>
      <c r="B25" s="110" t="s">
        <v>133</v>
      </c>
      <c r="C25" s="111" t="s">
        <v>250</v>
      </c>
      <c r="D25" s="50" t="s">
        <v>251</v>
      </c>
      <c r="E25" s="50" t="s">
        <v>252</v>
      </c>
      <c r="F25" s="112" t="s">
        <v>223</v>
      </c>
      <c r="G25" s="75">
        <v>57500</v>
      </c>
      <c r="H25" s="75">
        <v>57500</v>
      </c>
      <c r="I25" s="75">
        <v>60</v>
      </c>
    </row>
    <row r="26" spans="1:9" s="56" customFormat="1">
      <c r="A26" s="110">
        <v>17</v>
      </c>
      <c r="B26" s="110" t="s">
        <v>133</v>
      </c>
      <c r="C26" s="111" t="s">
        <v>253</v>
      </c>
      <c r="D26" s="50" t="s">
        <v>251</v>
      </c>
      <c r="E26" s="50" t="s">
        <v>253</v>
      </c>
      <c r="F26" s="112" t="s">
        <v>223</v>
      </c>
      <c r="G26" s="75">
        <v>52700</v>
      </c>
      <c r="H26" s="75">
        <v>52700</v>
      </c>
      <c r="I26" s="75">
        <v>60</v>
      </c>
    </row>
    <row r="27" spans="1:9" s="56" customFormat="1" ht="42">
      <c r="A27" s="110">
        <v>18</v>
      </c>
      <c r="B27" s="110" t="s">
        <v>133</v>
      </c>
      <c r="C27" s="111" t="s">
        <v>254</v>
      </c>
      <c r="D27" s="50" t="s">
        <v>255</v>
      </c>
      <c r="E27" s="50" t="s">
        <v>256</v>
      </c>
      <c r="F27" s="112" t="s">
        <v>223</v>
      </c>
      <c r="G27" s="75">
        <v>60000</v>
      </c>
      <c r="H27" s="75">
        <v>60000</v>
      </c>
      <c r="I27" s="75">
        <v>23</v>
      </c>
    </row>
    <row r="28" spans="1:9" s="56" customFormat="1" ht="63">
      <c r="A28" s="110">
        <v>19</v>
      </c>
      <c r="B28" s="110" t="s">
        <v>101</v>
      </c>
      <c r="C28" s="111" t="s">
        <v>257</v>
      </c>
      <c r="D28" s="50" t="s">
        <v>258</v>
      </c>
      <c r="E28" s="50" t="s">
        <v>259</v>
      </c>
      <c r="F28" s="112" t="s">
        <v>205</v>
      </c>
      <c r="G28" s="75">
        <v>323350</v>
      </c>
      <c r="H28" s="75">
        <v>323350</v>
      </c>
      <c r="I28" s="75">
        <v>32</v>
      </c>
    </row>
    <row r="29" spans="1:9" s="56" customFormat="1" ht="63">
      <c r="A29" s="110">
        <v>20</v>
      </c>
      <c r="B29" s="110" t="s">
        <v>31</v>
      </c>
      <c r="C29" s="111" t="s">
        <v>260</v>
      </c>
      <c r="D29" s="50" t="s">
        <v>261</v>
      </c>
      <c r="E29" s="50" t="s">
        <v>262</v>
      </c>
      <c r="F29" s="112" t="s">
        <v>263</v>
      </c>
      <c r="G29" s="75">
        <v>1741500</v>
      </c>
      <c r="H29" s="75">
        <v>1741500</v>
      </c>
      <c r="I29" s="75">
        <v>57</v>
      </c>
    </row>
    <row r="30" spans="1:9" s="56" customFormat="1" ht="42">
      <c r="A30" s="110">
        <v>21</v>
      </c>
      <c r="B30" s="110" t="s">
        <v>36</v>
      </c>
      <c r="C30" s="111" t="s">
        <v>264</v>
      </c>
      <c r="D30" s="50" t="s">
        <v>265</v>
      </c>
      <c r="E30" s="50" t="s">
        <v>266</v>
      </c>
      <c r="F30" s="112" t="s">
        <v>205</v>
      </c>
      <c r="G30" s="75">
        <v>4704000</v>
      </c>
      <c r="H30" s="75">
        <v>4704000</v>
      </c>
      <c r="I30" s="75">
        <v>2240</v>
      </c>
    </row>
    <row r="31" spans="1:9" s="56" customFormat="1" ht="42">
      <c r="A31" s="110">
        <v>22</v>
      </c>
      <c r="B31" s="110" t="s">
        <v>36</v>
      </c>
      <c r="C31" s="111" t="s">
        <v>267</v>
      </c>
      <c r="D31" s="50" t="s">
        <v>268</v>
      </c>
      <c r="E31" s="50" t="s">
        <v>266</v>
      </c>
      <c r="F31" s="112" t="s">
        <v>205</v>
      </c>
      <c r="G31" s="75">
        <v>1728300</v>
      </c>
      <c r="H31" s="75">
        <v>1728300</v>
      </c>
      <c r="I31" s="75">
        <v>823</v>
      </c>
    </row>
    <row r="32" spans="1:9" s="56" customFormat="1" ht="42">
      <c r="A32" s="110">
        <v>23</v>
      </c>
      <c r="B32" s="110" t="s">
        <v>36</v>
      </c>
      <c r="C32" s="111" t="s">
        <v>269</v>
      </c>
      <c r="D32" s="50" t="s">
        <v>270</v>
      </c>
      <c r="E32" s="50" t="s">
        <v>271</v>
      </c>
      <c r="F32" s="112" t="s">
        <v>205</v>
      </c>
      <c r="G32" s="75">
        <v>3834000</v>
      </c>
      <c r="H32" s="75">
        <v>3834000</v>
      </c>
      <c r="I32" s="75">
        <v>852</v>
      </c>
    </row>
    <row r="33" spans="1:9" s="67" customFormat="1">
      <c r="A33" s="110">
        <v>24</v>
      </c>
      <c r="B33" s="110" t="s">
        <v>36</v>
      </c>
      <c r="C33" s="111" t="s">
        <v>272</v>
      </c>
      <c r="D33" s="50" t="s">
        <v>273</v>
      </c>
      <c r="E33" s="50" t="s">
        <v>274</v>
      </c>
      <c r="F33" s="112" t="s">
        <v>205</v>
      </c>
      <c r="G33" s="75">
        <v>3397500</v>
      </c>
      <c r="H33" s="75">
        <v>3397500</v>
      </c>
      <c r="I33" s="75">
        <v>755</v>
      </c>
    </row>
    <row r="34" spans="1:9" s="67" customFormat="1" ht="42">
      <c r="A34" s="110">
        <v>25</v>
      </c>
      <c r="B34" s="110" t="s">
        <v>36</v>
      </c>
      <c r="C34" s="111" t="s">
        <v>275</v>
      </c>
      <c r="D34" s="50" t="s">
        <v>276</v>
      </c>
      <c r="E34" s="50" t="s">
        <v>277</v>
      </c>
      <c r="F34" s="112" t="s">
        <v>205</v>
      </c>
      <c r="G34" s="75">
        <v>1966500</v>
      </c>
      <c r="H34" s="75">
        <v>1966500</v>
      </c>
      <c r="I34" s="75">
        <v>437</v>
      </c>
    </row>
    <row r="35" spans="1:9" s="67" customFormat="1">
      <c r="A35" s="110">
        <v>26</v>
      </c>
      <c r="B35" s="110" t="s">
        <v>36</v>
      </c>
      <c r="C35" s="111" t="s">
        <v>278</v>
      </c>
      <c r="D35" s="50" t="s">
        <v>279</v>
      </c>
      <c r="E35" s="50" t="s">
        <v>280</v>
      </c>
      <c r="F35" s="112" t="s">
        <v>205</v>
      </c>
      <c r="G35" s="75">
        <v>57600</v>
      </c>
      <c r="H35" s="75">
        <v>57600</v>
      </c>
      <c r="I35" s="75">
        <v>18</v>
      </c>
    </row>
    <row r="36" spans="1:9" s="67" customFormat="1">
      <c r="A36" s="110">
        <v>27</v>
      </c>
      <c r="B36" s="110" t="s">
        <v>36</v>
      </c>
      <c r="C36" s="111" t="s">
        <v>278</v>
      </c>
      <c r="D36" s="50" t="s">
        <v>281</v>
      </c>
      <c r="E36" s="50" t="s">
        <v>280</v>
      </c>
      <c r="F36" s="112" t="s">
        <v>205</v>
      </c>
      <c r="G36" s="75">
        <v>147200</v>
      </c>
      <c r="H36" s="75">
        <v>147200</v>
      </c>
      <c r="I36" s="75">
        <v>46</v>
      </c>
    </row>
    <row r="37" spans="1:9" s="67" customFormat="1">
      <c r="A37" s="110">
        <v>28</v>
      </c>
      <c r="B37" s="110" t="s">
        <v>36</v>
      </c>
      <c r="C37" s="111" t="s">
        <v>278</v>
      </c>
      <c r="D37" s="50" t="s">
        <v>282</v>
      </c>
      <c r="E37" s="50" t="s">
        <v>280</v>
      </c>
      <c r="F37" s="112" t="s">
        <v>205</v>
      </c>
      <c r="G37" s="75">
        <v>1158400</v>
      </c>
      <c r="H37" s="75">
        <v>1158400</v>
      </c>
      <c r="I37" s="75">
        <v>362</v>
      </c>
    </row>
    <row r="38" spans="1:9" s="67" customFormat="1">
      <c r="A38" s="110">
        <v>29</v>
      </c>
      <c r="B38" s="110" t="s">
        <v>36</v>
      </c>
      <c r="C38" s="111" t="s">
        <v>278</v>
      </c>
      <c r="D38" s="50" t="s">
        <v>282</v>
      </c>
      <c r="E38" s="50" t="s">
        <v>280</v>
      </c>
      <c r="F38" s="112" t="s">
        <v>205</v>
      </c>
      <c r="G38" s="75">
        <v>428800</v>
      </c>
      <c r="H38" s="75">
        <v>428800</v>
      </c>
      <c r="I38" s="75">
        <v>134</v>
      </c>
    </row>
    <row r="39" spans="1:9" s="67" customFormat="1">
      <c r="A39" s="110">
        <v>30</v>
      </c>
      <c r="B39" s="110" t="s">
        <v>36</v>
      </c>
      <c r="C39" s="111" t="s">
        <v>278</v>
      </c>
      <c r="D39" s="50" t="s">
        <v>283</v>
      </c>
      <c r="E39" s="50" t="s">
        <v>280</v>
      </c>
      <c r="F39" s="112" t="s">
        <v>205</v>
      </c>
      <c r="G39" s="75">
        <v>1648000</v>
      </c>
      <c r="H39" s="75">
        <v>1648000</v>
      </c>
      <c r="I39" s="75">
        <v>515</v>
      </c>
    </row>
    <row r="40" spans="1:9" s="67" customFormat="1" ht="42">
      <c r="A40" s="110">
        <v>31</v>
      </c>
      <c r="B40" s="110" t="s">
        <v>36</v>
      </c>
      <c r="C40" s="111" t="s">
        <v>278</v>
      </c>
      <c r="D40" s="50" t="s">
        <v>284</v>
      </c>
      <c r="E40" s="50" t="s">
        <v>280</v>
      </c>
      <c r="F40" s="112" t="s">
        <v>205</v>
      </c>
      <c r="G40" s="75">
        <v>278400</v>
      </c>
      <c r="H40" s="75">
        <v>278400</v>
      </c>
      <c r="I40" s="75">
        <v>87</v>
      </c>
    </row>
    <row r="41" spans="1:9" s="67" customFormat="1" ht="42">
      <c r="A41" s="110">
        <v>32</v>
      </c>
      <c r="B41" s="110" t="s">
        <v>36</v>
      </c>
      <c r="C41" s="111" t="s">
        <v>285</v>
      </c>
      <c r="D41" s="50" t="s">
        <v>286</v>
      </c>
      <c r="E41" s="50" t="s">
        <v>287</v>
      </c>
      <c r="F41" s="112" t="s">
        <v>205</v>
      </c>
      <c r="G41" s="75">
        <v>5149200</v>
      </c>
      <c r="H41" s="75">
        <v>5149200</v>
      </c>
      <c r="I41" s="75">
        <v>2452</v>
      </c>
    </row>
    <row r="42" spans="1:9" s="67" customFormat="1" ht="42">
      <c r="A42" s="110">
        <v>33</v>
      </c>
      <c r="B42" s="110" t="s">
        <v>36</v>
      </c>
      <c r="C42" s="111" t="s">
        <v>278</v>
      </c>
      <c r="D42" s="50" t="s">
        <v>288</v>
      </c>
      <c r="E42" s="50" t="s">
        <v>280</v>
      </c>
      <c r="F42" s="112" t="s">
        <v>205</v>
      </c>
      <c r="G42" s="75">
        <v>1222400</v>
      </c>
      <c r="H42" s="75">
        <v>1222400</v>
      </c>
      <c r="I42" s="75">
        <v>382</v>
      </c>
    </row>
    <row r="43" spans="1:9" s="67" customFormat="1">
      <c r="A43" s="110">
        <v>34</v>
      </c>
      <c r="B43" s="110" t="s">
        <v>36</v>
      </c>
      <c r="C43" s="111" t="s">
        <v>278</v>
      </c>
      <c r="D43" s="50" t="s">
        <v>289</v>
      </c>
      <c r="E43" s="50" t="s">
        <v>280</v>
      </c>
      <c r="F43" s="112" t="s">
        <v>205</v>
      </c>
      <c r="G43" s="75">
        <v>278400</v>
      </c>
      <c r="H43" s="75">
        <v>278400</v>
      </c>
      <c r="I43" s="75">
        <v>87</v>
      </c>
    </row>
    <row r="44" spans="1:9" s="67" customFormat="1">
      <c r="A44" s="110">
        <v>35</v>
      </c>
      <c r="B44" s="110" t="s">
        <v>36</v>
      </c>
      <c r="C44" s="111" t="s">
        <v>278</v>
      </c>
      <c r="D44" s="50" t="s">
        <v>290</v>
      </c>
      <c r="E44" s="50" t="s">
        <v>280</v>
      </c>
      <c r="F44" s="112" t="s">
        <v>205</v>
      </c>
      <c r="G44" s="75">
        <v>947200</v>
      </c>
      <c r="H44" s="75">
        <v>947200</v>
      </c>
      <c r="I44" s="75">
        <v>296</v>
      </c>
    </row>
    <row r="45" spans="1:9" s="67" customFormat="1">
      <c r="A45" s="110">
        <v>36</v>
      </c>
      <c r="B45" s="110" t="s">
        <v>36</v>
      </c>
      <c r="C45" s="111" t="s">
        <v>278</v>
      </c>
      <c r="D45" s="50" t="s">
        <v>291</v>
      </c>
      <c r="E45" s="50" t="s">
        <v>280</v>
      </c>
      <c r="F45" s="112" t="s">
        <v>205</v>
      </c>
      <c r="G45" s="75">
        <v>371200</v>
      </c>
      <c r="H45" s="75">
        <v>371200</v>
      </c>
      <c r="I45" s="75">
        <v>116</v>
      </c>
    </row>
    <row r="46" spans="1:9" s="67" customFormat="1">
      <c r="A46" s="110">
        <v>37</v>
      </c>
      <c r="B46" s="110" t="s">
        <v>36</v>
      </c>
      <c r="C46" s="111" t="s">
        <v>278</v>
      </c>
      <c r="D46" s="50" t="s">
        <v>292</v>
      </c>
      <c r="E46" s="50" t="s">
        <v>280</v>
      </c>
      <c r="F46" s="112" t="s">
        <v>205</v>
      </c>
      <c r="G46" s="75">
        <v>1404800</v>
      </c>
      <c r="H46" s="75">
        <v>1404800</v>
      </c>
      <c r="I46" s="75">
        <v>439</v>
      </c>
    </row>
    <row r="47" spans="1:9" s="67" customFormat="1">
      <c r="A47" s="110">
        <v>38</v>
      </c>
      <c r="B47" s="110" t="s">
        <v>36</v>
      </c>
      <c r="C47" s="111" t="s">
        <v>278</v>
      </c>
      <c r="D47" s="50" t="s">
        <v>293</v>
      </c>
      <c r="E47" s="50" t="s">
        <v>280</v>
      </c>
      <c r="F47" s="112" t="s">
        <v>205</v>
      </c>
      <c r="G47" s="75">
        <v>3324800</v>
      </c>
      <c r="H47" s="75">
        <v>3324800</v>
      </c>
      <c r="I47" s="75">
        <v>1039</v>
      </c>
    </row>
    <row r="48" spans="1:9" s="67" customFormat="1">
      <c r="A48" s="110">
        <v>39</v>
      </c>
      <c r="B48" s="110" t="s">
        <v>36</v>
      </c>
      <c r="C48" s="111" t="s">
        <v>278</v>
      </c>
      <c r="D48" s="50" t="s">
        <v>294</v>
      </c>
      <c r="E48" s="50" t="s">
        <v>280</v>
      </c>
      <c r="F48" s="112" t="s">
        <v>205</v>
      </c>
      <c r="G48" s="75">
        <v>345600</v>
      </c>
      <c r="H48" s="75">
        <v>345600</v>
      </c>
      <c r="I48" s="75">
        <v>108</v>
      </c>
    </row>
    <row r="49" spans="1:11" s="67" customFormat="1">
      <c r="A49" s="110">
        <v>40</v>
      </c>
      <c r="B49" s="110" t="s">
        <v>36</v>
      </c>
      <c r="C49" s="111" t="s">
        <v>278</v>
      </c>
      <c r="D49" s="50" t="s">
        <v>295</v>
      </c>
      <c r="E49" s="50" t="s">
        <v>280</v>
      </c>
      <c r="F49" s="112" t="s">
        <v>205</v>
      </c>
      <c r="G49" s="75">
        <v>9979200</v>
      </c>
      <c r="H49" s="75">
        <v>9979200</v>
      </c>
      <c r="I49" s="75">
        <v>2079</v>
      </c>
    </row>
    <row r="50" spans="1:11" s="67" customFormat="1">
      <c r="A50" s="110">
        <v>41</v>
      </c>
      <c r="B50" s="110" t="s">
        <v>36</v>
      </c>
      <c r="C50" s="111" t="s">
        <v>296</v>
      </c>
      <c r="D50" s="50" t="s">
        <v>297</v>
      </c>
      <c r="E50" s="50" t="s">
        <v>287</v>
      </c>
      <c r="F50" s="112" t="s">
        <v>205</v>
      </c>
      <c r="G50" s="75">
        <v>1682800</v>
      </c>
      <c r="H50" s="75">
        <v>1682800</v>
      </c>
      <c r="I50" s="75">
        <v>601</v>
      </c>
    </row>
    <row r="51" spans="1:11" s="67" customFormat="1">
      <c r="A51" s="110">
        <v>42</v>
      </c>
      <c r="B51" s="110" t="s">
        <v>36</v>
      </c>
      <c r="C51" s="111" t="s">
        <v>298</v>
      </c>
      <c r="D51" s="50" t="s">
        <v>299</v>
      </c>
      <c r="E51" s="50" t="s">
        <v>298</v>
      </c>
      <c r="F51" s="112" t="s">
        <v>205</v>
      </c>
      <c r="G51" s="75">
        <v>1350000</v>
      </c>
      <c r="H51" s="75">
        <v>1350000</v>
      </c>
      <c r="I51" s="75">
        <v>450</v>
      </c>
    </row>
    <row r="52" spans="1:11" s="67" customFormat="1" ht="42">
      <c r="A52" s="110">
        <v>43</v>
      </c>
      <c r="B52" s="110" t="s">
        <v>36</v>
      </c>
      <c r="C52" s="111" t="s">
        <v>300</v>
      </c>
      <c r="D52" s="50" t="s">
        <v>301</v>
      </c>
      <c r="E52" s="50" t="s">
        <v>302</v>
      </c>
      <c r="F52" s="112" t="s">
        <v>263</v>
      </c>
      <c r="G52" s="75">
        <v>726000</v>
      </c>
      <c r="H52" s="75">
        <v>726000</v>
      </c>
      <c r="I52" s="75">
        <v>484</v>
      </c>
    </row>
    <row r="53" spans="1:11" s="67" customFormat="1" ht="42">
      <c r="A53" s="110">
        <v>44</v>
      </c>
      <c r="B53" s="110" t="s">
        <v>36</v>
      </c>
      <c r="C53" s="111" t="s">
        <v>303</v>
      </c>
      <c r="D53" s="50" t="s">
        <v>304</v>
      </c>
      <c r="E53" s="50" t="s">
        <v>305</v>
      </c>
      <c r="F53" s="112" t="s">
        <v>205</v>
      </c>
      <c r="G53" s="75">
        <v>2007600</v>
      </c>
      <c r="H53" s="75">
        <v>2007600</v>
      </c>
      <c r="I53" s="75">
        <v>1434</v>
      </c>
    </row>
    <row r="54" spans="1:11" s="67" customFormat="1" ht="63">
      <c r="A54" s="113">
        <v>45</v>
      </c>
      <c r="B54" s="113" t="s">
        <v>122</v>
      </c>
      <c r="C54" s="114" t="s">
        <v>306</v>
      </c>
      <c r="D54" s="115" t="s">
        <v>307</v>
      </c>
      <c r="E54" s="50" t="s">
        <v>308</v>
      </c>
      <c r="F54" s="131">
        <v>6</v>
      </c>
      <c r="G54" s="132">
        <v>140000</v>
      </c>
      <c r="H54" s="132">
        <v>140000</v>
      </c>
      <c r="I54" s="75">
        <v>280</v>
      </c>
      <c r="J54" s="75">
        <v>460500</v>
      </c>
    </row>
    <row r="55" spans="1:11" s="67" customFormat="1" ht="90" customHeight="1">
      <c r="A55" s="117"/>
      <c r="B55" s="117"/>
      <c r="C55" s="118"/>
      <c r="D55" s="119"/>
      <c r="E55" s="50" t="s">
        <v>309</v>
      </c>
      <c r="F55" s="112" t="s">
        <v>205</v>
      </c>
      <c r="G55" s="75">
        <v>320500</v>
      </c>
      <c r="H55" s="75">
        <v>320500</v>
      </c>
      <c r="I55" s="75"/>
      <c r="J55" s="68"/>
    </row>
    <row r="56" spans="1:11" s="67" customFormat="1">
      <c r="A56" s="127">
        <v>46</v>
      </c>
      <c r="B56" s="127" t="s">
        <v>122</v>
      </c>
      <c r="C56" s="114" t="s">
        <v>310</v>
      </c>
      <c r="D56" s="115" t="s">
        <v>311</v>
      </c>
      <c r="E56" s="50" t="s">
        <v>312</v>
      </c>
      <c r="F56" s="112" t="s">
        <v>219</v>
      </c>
      <c r="G56" s="75">
        <v>500000</v>
      </c>
      <c r="H56" s="75">
        <v>500000</v>
      </c>
      <c r="I56" s="75">
        <v>250</v>
      </c>
      <c r="J56" s="133"/>
    </row>
    <row r="57" spans="1:11" s="67" customFormat="1">
      <c r="A57" s="128"/>
      <c r="B57" s="128"/>
      <c r="C57" s="118"/>
      <c r="D57" s="119"/>
      <c r="E57" s="50" t="s">
        <v>313</v>
      </c>
      <c r="F57" s="112" t="s">
        <v>217</v>
      </c>
      <c r="G57" s="75">
        <v>250000</v>
      </c>
      <c r="H57" s="75">
        <v>250000</v>
      </c>
      <c r="I57" s="75">
        <v>250</v>
      </c>
    </row>
    <row r="58" spans="1:11" s="67" customFormat="1">
      <c r="A58" s="113">
        <v>47</v>
      </c>
      <c r="B58" s="113" t="s">
        <v>122</v>
      </c>
      <c r="C58" s="114" t="s">
        <v>314</v>
      </c>
      <c r="D58" s="115" t="s">
        <v>315</v>
      </c>
      <c r="E58" s="50" t="s">
        <v>316</v>
      </c>
      <c r="F58" s="112" t="s">
        <v>317</v>
      </c>
      <c r="G58" s="75">
        <v>182720</v>
      </c>
      <c r="H58" s="75">
        <v>182720</v>
      </c>
      <c r="I58" s="75">
        <v>80</v>
      </c>
      <c r="J58" s="133"/>
    </row>
    <row r="59" spans="1:11" s="67" customFormat="1">
      <c r="A59" s="117"/>
      <c r="B59" s="117"/>
      <c r="C59" s="118"/>
      <c r="D59" s="119"/>
      <c r="E59" s="50" t="s">
        <v>296</v>
      </c>
      <c r="F59" s="112" t="s">
        <v>205</v>
      </c>
      <c r="G59" s="75">
        <v>338000</v>
      </c>
      <c r="H59" s="75">
        <v>338000</v>
      </c>
      <c r="I59" s="75">
        <v>80</v>
      </c>
    </row>
    <row r="60" spans="1:11" s="67" customFormat="1" ht="63">
      <c r="A60" s="110">
        <v>48</v>
      </c>
      <c r="B60" s="127" t="s">
        <v>122</v>
      </c>
      <c r="C60" s="114" t="s">
        <v>318</v>
      </c>
      <c r="D60" s="115" t="s">
        <v>319</v>
      </c>
      <c r="E60" s="50" t="s">
        <v>320</v>
      </c>
      <c r="F60" s="131">
        <v>6</v>
      </c>
      <c r="G60" s="132">
        <v>640000</v>
      </c>
      <c r="H60" s="132">
        <v>640000</v>
      </c>
      <c r="I60" s="75">
        <v>400</v>
      </c>
      <c r="J60" s="75">
        <f>H60+H61</f>
        <v>1096000</v>
      </c>
    </row>
    <row r="61" spans="1:11" s="67" customFormat="1" ht="42">
      <c r="A61" s="110"/>
      <c r="B61" s="128"/>
      <c r="C61" s="118"/>
      <c r="D61" s="119"/>
      <c r="E61" s="50" t="s">
        <v>321</v>
      </c>
      <c r="F61" s="131">
        <v>2</v>
      </c>
      <c r="G61" s="54">
        <v>456000</v>
      </c>
      <c r="H61" s="54">
        <v>456000</v>
      </c>
      <c r="I61" s="75"/>
      <c r="J61" s="68"/>
    </row>
    <row r="62" spans="1:11" s="67" customFormat="1" ht="57.75" customHeight="1">
      <c r="A62" s="127">
        <v>49</v>
      </c>
      <c r="B62" s="113" t="s">
        <v>122</v>
      </c>
      <c r="C62" s="114" t="s">
        <v>322</v>
      </c>
      <c r="D62" s="115" t="s">
        <v>323</v>
      </c>
      <c r="E62" s="50" t="s">
        <v>324</v>
      </c>
      <c r="F62" s="131">
        <v>6</v>
      </c>
      <c r="G62" s="132">
        <v>140000</v>
      </c>
      <c r="H62" s="132">
        <v>140000</v>
      </c>
      <c r="I62" s="75">
        <v>408</v>
      </c>
      <c r="J62" s="75">
        <v>460500</v>
      </c>
    </row>
    <row r="63" spans="1:11" s="67" customFormat="1" ht="87" customHeight="1">
      <c r="A63" s="128"/>
      <c r="B63" s="113"/>
      <c r="C63" s="118"/>
      <c r="D63" s="119"/>
      <c r="E63" s="50" t="s">
        <v>309</v>
      </c>
      <c r="F63" s="110">
        <v>3</v>
      </c>
      <c r="G63" s="116">
        <v>320500</v>
      </c>
      <c r="H63" s="116">
        <v>320500</v>
      </c>
      <c r="I63" s="75"/>
      <c r="J63" s="68"/>
    </row>
    <row r="64" spans="1:11" s="73" customFormat="1" ht="63">
      <c r="A64" s="134">
        <v>50</v>
      </c>
      <c r="B64" s="134" t="s">
        <v>87</v>
      </c>
      <c r="C64" s="135" t="s">
        <v>325</v>
      </c>
      <c r="D64" s="40" t="s">
        <v>326</v>
      </c>
      <c r="E64" s="40" t="s">
        <v>327</v>
      </c>
      <c r="F64" s="124" t="s">
        <v>217</v>
      </c>
      <c r="G64" s="125">
        <v>161000</v>
      </c>
      <c r="H64" s="125">
        <v>151000</v>
      </c>
      <c r="I64" s="125">
        <v>20</v>
      </c>
      <c r="J64" s="136"/>
      <c r="K64" s="137" t="e">
        <f>G64-#REF!</f>
        <v>#REF!</v>
      </c>
    </row>
    <row r="65" spans="1:11" s="73" customFormat="1" ht="63">
      <c r="A65" s="134">
        <v>51</v>
      </c>
      <c r="B65" s="134" t="s">
        <v>87</v>
      </c>
      <c r="C65" s="135" t="s">
        <v>328</v>
      </c>
      <c r="D65" s="40" t="s">
        <v>329</v>
      </c>
      <c r="E65" s="40" t="s">
        <v>327</v>
      </c>
      <c r="F65" s="124" t="s">
        <v>217</v>
      </c>
      <c r="G65" s="125">
        <v>161000</v>
      </c>
      <c r="H65" s="125">
        <v>151000</v>
      </c>
      <c r="I65" s="125">
        <v>20</v>
      </c>
      <c r="J65" s="136"/>
      <c r="K65" s="137" t="e">
        <f>G65-#REF!</f>
        <v>#REF!</v>
      </c>
    </row>
    <row r="66" spans="1:11" s="73" customFormat="1" ht="63">
      <c r="A66" s="134">
        <v>52</v>
      </c>
      <c r="B66" s="134" t="s">
        <v>87</v>
      </c>
      <c r="C66" s="135" t="s">
        <v>325</v>
      </c>
      <c r="D66" s="40" t="s">
        <v>330</v>
      </c>
      <c r="E66" s="40" t="s">
        <v>327</v>
      </c>
      <c r="F66" s="124" t="s">
        <v>217</v>
      </c>
      <c r="G66" s="125">
        <v>161000</v>
      </c>
      <c r="H66" s="125">
        <v>151000</v>
      </c>
      <c r="I66" s="125">
        <v>20</v>
      </c>
      <c r="J66" s="136"/>
      <c r="K66" s="137" t="e">
        <f>G66-#REF!</f>
        <v>#REF!</v>
      </c>
    </row>
    <row r="67" spans="1:11" s="73" customFormat="1" ht="63">
      <c r="A67" s="134">
        <v>53</v>
      </c>
      <c r="B67" s="134" t="s">
        <v>87</v>
      </c>
      <c r="C67" s="135" t="s">
        <v>325</v>
      </c>
      <c r="D67" s="40" t="s">
        <v>331</v>
      </c>
      <c r="E67" s="40" t="s">
        <v>327</v>
      </c>
      <c r="F67" s="124" t="s">
        <v>217</v>
      </c>
      <c r="G67" s="125">
        <v>161000</v>
      </c>
      <c r="H67" s="125">
        <v>151000</v>
      </c>
      <c r="I67" s="125">
        <v>18</v>
      </c>
      <c r="J67" s="136"/>
      <c r="K67" s="137" t="e">
        <f>G67-#REF!</f>
        <v>#REF!</v>
      </c>
    </row>
    <row r="68" spans="1:11" s="67" customFormat="1">
      <c r="A68" s="127">
        <v>54</v>
      </c>
      <c r="B68" s="113" t="s">
        <v>87</v>
      </c>
      <c r="C68" s="114" t="s">
        <v>332</v>
      </c>
      <c r="D68" s="115" t="s">
        <v>333</v>
      </c>
      <c r="E68" s="50" t="s">
        <v>334</v>
      </c>
      <c r="F68" s="131">
        <v>1</v>
      </c>
      <c r="G68" s="54">
        <v>20000</v>
      </c>
      <c r="H68" s="54">
        <v>20000</v>
      </c>
      <c r="I68" s="75">
        <v>20</v>
      </c>
      <c r="J68" s="75">
        <f>H68+H69+H70</f>
        <v>142000</v>
      </c>
    </row>
    <row r="69" spans="1:11" s="67" customFormat="1" ht="42">
      <c r="A69" s="128"/>
      <c r="B69" s="113"/>
      <c r="C69" s="118"/>
      <c r="D69" s="119"/>
      <c r="E69" s="50" t="s">
        <v>335</v>
      </c>
      <c r="F69" s="131">
        <v>2</v>
      </c>
      <c r="G69" s="54">
        <v>12000</v>
      </c>
      <c r="H69" s="54">
        <v>12000</v>
      </c>
      <c r="I69" s="75"/>
      <c r="J69" s="68"/>
    </row>
    <row r="70" spans="1:11" s="67" customFormat="1" ht="63">
      <c r="A70" s="128"/>
      <c r="B70" s="113"/>
      <c r="C70" s="118"/>
      <c r="D70" s="119"/>
      <c r="E70" s="50" t="s">
        <v>336</v>
      </c>
      <c r="F70" s="131">
        <v>6</v>
      </c>
      <c r="G70" s="132">
        <v>110000</v>
      </c>
      <c r="H70" s="132">
        <v>110000</v>
      </c>
      <c r="I70" s="75"/>
    </row>
    <row r="71" spans="1:11" s="73" customFormat="1" ht="63">
      <c r="A71" s="134">
        <v>55</v>
      </c>
      <c r="B71" s="134" t="s">
        <v>87</v>
      </c>
      <c r="C71" s="135" t="s">
        <v>337</v>
      </c>
      <c r="D71" s="40" t="s">
        <v>338</v>
      </c>
      <c r="E71" s="40" t="s">
        <v>327</v>
      </c>
      <c r="F71" s="124" t="s">
        <v>217</v>
      </c>
      <c r="G71" s="125">
        <v>398500</v>
      </c>
      <c r="H71" s="125">
        <v>353500</v>
      </c>
      <c r="I71" s="125">
        <v>30</v>
      </c>
      <c r="J71" s="138"/>
      <c r="K71" s="74" t="e">
        <f>G71-#REF!</f>
        <v>#REF!</v>
      </c>
    </row>
    <row r="72" spans="1:11" s="67" customFormat="1" ht="63">
      <c r="A72" s="110">
        <v>56</v>
      </c>
      <c r="B72" s="110" t="s">
        <v>87</v>
      </c>
      <c r="C72" s="111" t="s">
        <v>339</v>
      </c>
      <c r="D72" s="50" t="s">
        <v>338</v>
      </c>
      <c r="E72" s="50" t="s">
        <v>340</v>
      </c>
      <c r="F72" s="112" t="s">
        <v>205</v>
      </c>
      <c r="G72" s="75">
        <v>52270</v>
      </c>
      <c r="H72" s="75">
        <v>52270</v>
      </c>
      <c r="I72" s="75">
        <v>30</v>
      </c>
    </row>
    <row r="73" spans="1:11" s="67" customFormat="1" ht="42">
      <c r="A73" s="110">
        <v>57</v>
      </c>
      <c r="B73" s="110" t="s">
        <v>87</v>
      </c>
      <c r="C73" s="111" t="s">
        <v>339</v>
      </c>
      <c r="D73" s="50" t="s">
        <v>341</v>
      </c>
      <c r="E73" s="50" t="s">
        <v>342</v>
      </c>
      <c r="F73" s="112" t="s">
        <v>205</v>
      </c>
      <c r="G73" s="75">
        <v>52270</v>
      </c>
      <c r="H73" s="75">
        <v>52270</v>
      </c>
      <c r="I73" s="75">
        <v>30</v>
      </c>
    </row>
    <row r="74" spans="1:11" s="73" customFormat="1" ht="42">
      <c r="A74" s="134">
        <v>58</v>
      </c>
      <c r="B74" s="134" t="s">
        <v>87</v>
      </c>
      <c r="C74" s="135" t="s">
        <v>343</v>
      </c>
      <c r="D74" s="40" t="s">
        <v>344</v>
      </c>
      <c r="E74" s="40" t="s">
        <v>345</v>
      </c>
      <c r="F74" s="124" t="s">
        <v>217</v>
      </c>
      <c r="G74" s="125">
        <v>398500</v>
      </c>
      <c r="H74" s="125">
        <v>353500</v>
      </c>
      <c r="I74" s="125">
        <v>30</v>
      </c>
      <c r="J74" s="138"/>
      <c r="K74" s="74" t="e">
        <f>G74-#REF!</f>
        <v>#REF!</v>
      </c>
    </row>
    <row r="75" spans="1:11" s="67" customFormat="1" ht="42">
      <c r="A75" s="110">
        <v>59</v>
      </c>
      <c r="B75" s="110" t="s">
        <v>87</v>
      </c>
      <c r="C75" s="111" t="s">
        <v>346</v>
      </c>
      <c r="D75" s="50" t="s">
        <v>347</v>
      </c>
      <c r="E75" s="50" t="s">
        <v>348</v>
      </c>
      <c r="F75" s="112" t="s">
        <v>205</v>
      </c>
      <c r="G75" s="75">
        <v>212280</v>
      </c>
      <c r="H75" s="75">
        <v>212280</v>
      </c>
      <c r="I75" s="75">
        <v>160</v>
      </c>
      <c r="J75" s="139"/>
    </row>
    <row r="76" spans="1:11" s="73" customFormat="1" ht="63">
      <c r="A76" s="134">
        <v>60</v>
      </c>
      <c r="B76" s="134" t="s">
        <v>87</v>
      </c>
      <c r="C76" s="135" t="s">
        <v>343</v>
      </c>
      <c r="D76" s="40" t="s">
        <v>349</v>
      </c>
      <c r="E76" s="40" t="s">
        <v>345</v>
      </c>
      <c r="F76" s="124" t="s">
        <v>217</v>
      </c>
      <c r="G76" s="125">
        <v>398500</v>
      </c>
      <c r="H76" s="125">
        <v>281770</v>
      </c>
      <c r="I76" s="125">
        <v>30</v>
      </c>
      <c r="J76" s="138"/>
      <c r="K76" s="74" t="e">
        <f>G76-#REF!</f>
        <v>#REF!</v>
      </c>
    </row>
    <row r="77" spans="1:11" s="67" customFormat="1" ht="42">
      <c r="A77" s="110">
        <v>61</v>
      </c>
      <c r="B77" s="110" t="s">
        <v>87</v>
      </c>
      <c r="C77" s="111" t="s">
        <v>339</v>
      </c>
      <c r="D77" s="50" t="s">
        <v>350</v>
      </c>
      <c r="E77" s="50" t="s">
        <v>348</v>
      </c>
      <c r="F77" s="112" t="s">
        <v>205</v>
      </c>
      <c r="G77" s="75">
        <v>52270</v>
      </c>
      <c r="H77" s="75">
        <v>52270</v>
      </c>
      <c r="I77" s="75">
        <v>30</v>
      </c>
    </row>
    <row r="78" spans="1:11" s="67" customFormat="1" ht="42">
      <c r="A78" s="110">
        <v>62</v>
      </c>
      <c r="B78" s="110" t="s">
        <v>87</v>
      </c>
      <c r="C78" s="111" t="s">
        <v>351</v>
      </c>
      <c r="D78" s="50" t="s">
        <v>352</v>
      </c>
      <c r="E78" s="50" t="s">
        <v>353</v>
      </c>
      <c r="F78" s="112" t="s">
        <v>217</v>
      </c>
      <c r="G78" s="75">
        <v>399020</v>
      </c>
      <c r="H78" s="75">
        <v>399020</v>
      </c>
      <c r="I78" s="75">
        <v>47</v>
      </c>
    </row>
    <row r="79" spans="1:11" s="67" customFormat="1" ht="63">
      <c r="A79" s="113">
        <v>63</v>
      </c>
      <c r="B79" s="113" t="s">
        <v>177</v>
      </c>
      <c r="C79" s="114" t="s">
        <v>354</v>
      </c>
      <c r="D79" s="115" t="s">
        <v>355</v>
      </c>
      <c r="E79" s="35" t="s">
        <v>356</v>
      </c>
      <c r="F79" s="120">
        <v>1</v>
      </c>
      <c r="G79" s="66">
        <v>24000</v>
      </c>
      <c r="H79" s="66">
        <v>24000</v>
      </c>
      <c r="I79" s="75">
        <v>240</v>
      </c>
      <c r="J79" s="68">
        <f>H79+H80</f>
        <v>528000</v>
      </c>
    </row>
    <row r="80" spans="1:11" s="67" customFormat="1" ht="63">
      <c r="A80" s="117"/>
      <c r="B80" s="113"/>
      <c r="C80" s="118"/>
      <c r="D80" s="119"/>
      <c r="E80" s="50" t="s">
        <v>357</v>
      </c>
      <c r="F80" s="140">
        <v>3</v>
      </c>
      <c r="G80" s="75">
        <v>504000</v>
      </c>
      <c r="H80" s="75">
        <v>504000</v>
      </c>
      <c r="I80" s="75"/>
    </row>
    <row r="81" spans="1:10" s="67" customFormat="1" ht="63">
      <c r="A81" s="113">
        <v>64</v>
      </c>
      <c r="B81" s="113" t="s">
        <v>177</v>
      </c>
      <c r="C81" s="114" t="s">
        <v>358</v>
      </c>
      <c r="D81" s="115" t="s">
        <v>359</v>
      </c>
      <c r="E81" s="35" t="s">
        <v>356</v>
      </c>
      <c r="F81" s="120">
        <v>1</v>
      </c>
      <c r="G81" s="66">
        <v>18000</v>
      </c>
      <c r="H81" s="66">
        <v>18000</v>
      </c>
      <c r="I81" s="75">
        <v>180</v>
      </c>
      <c r="J81" s="68">
        <f>H81+H82</f>
        <v>396000</v>
      </c>
    </row>
    <row r="82" spans="1:10" s="67" customFormat="1" ht="63">
      <c r="A82" s="117"/>
      <c r="B82" s="117"/>
      <c r="C82" s="118"/>
      <c r="D82" s="119"/>
      <c r="E82" s="50" t="s">
        <v>357</v>
      </c>
      <c r="F82" s="112" t="s">
        <v>205</v>
      </c>
      <c r="G82" s="75">
        <v>378000</v>
      </c>
      <c r="H82" s="75">
        <v>378000</v>
      </c>
      <c r="I82" s="75"/>
    </row>
    <row r="83" spans="1:10" s="67" customFormat="1" ht="63">
      <c r="A83" s="113">
        <v>65</v>
      </c>
      <c r="B83" s="113" t="s">
        <v>177</v>
      </c>
      <c r="C83" s="114" t="s">
        <v>360</v>
      </c>
      <c r="D83" s="115" t="s">
        <v>361</v>
      </c>
      <c r="E83" s="35" t="s">
        <v>356</v>
      </c>
      <c r="F83" s="120">
        <v>1</v>
      </c>
      <c r="G83" s="66">
        <v>24000</v>
      </c>
      <c r="H83" s="66">
        <v>24000</v>
      </c>
      <c r="I83" s="75">
        <v>240</v>
      </c>
      <c r="J83" s="68">
        <f>H83+H84</f>
        <v>528000</v>
      </c>
    </row>
    <row r="84" spans="1:10" s="67" customFormat="1" ht="63">
      <c r="A84" s="117"/>
      <c r="B84" s="113"/>
      <c r="C84" s="118"/>
      <c r="D84" s="119"/>
      <c r="E84" s="50" t="s">
        <v>357</v>
      </c>
      <c r="F84" s="112" t="s">
        <v>205</v>
      </c>
      <c r="G84" s="75">
        <v>504000</v>
      </c>
      <c r="H84" s="75">
        <v>504000</v>
      </c>
      <c r="I84" s="75"/>
    </row>
    <row r="85" spans="1:10" s="67" customFormat="1" ht="63">
      <c r="A85" s="113">
        <v>66</v>
      </c>
      <c r="B85" s="113" t="s">
        <v>177</v>
      </c>
      <c r="C85" s="114" t="s">
        <v>362</v>
      </c>
      <c r="D85" s="115" t="s">
        <v>363</v>
      </c>
      <c r="E85" s="35" t="s">
        <v>356</v>
      </c>
      <c r="F85" s="120">
        <v>1</v>
      </c>
      <c r="G85" s="66">
        <v>20000</v>
      </c>
      <c r="H85" s="66">
        <v>20000</v>
      </c>
      <c r="I85" s="75">
        <v>200</v>
      </c>
      <c r="J85" s="68">
        <f>H85+H86</f>
        <v>440000</v>
      </c>
    </row>
    <row r="86" spans="1:10" s="67" customFormat="1" ht="63">
      <c r="A86" s="117"/>
      <c r="B86" s="113"/>
      <c r="C86" s="118"/>
      <c r="D86" s="119"/>
      <c r="E86" s="50" t="s">
        <v>357</v>
      </c>
      <c r="F86" s="112" t="s">
        <v>205</v>
      </c>
      <c r="G86" s="75">
        <v>420000</v>
      </c>
      <c r="H86" s="75">
        <v>420000</v>
      </c>
      <c r="I86" s="75"/>
    </row>
    <row r="87" spans="1:10" s="67" customFormat="1" ht="63">
      <c r="A87" s="113">
        <v>67</v>
      </c>
      <c r="B87" s="113" t="s">
        <v>177</v>
      </c>
      <c r="C87" s="114" t="s">
        <v>364</v>
      </c>
      <c r="D87" s="115" t="s">
        <v>365</v>
      </c>
      <c r="E87" s="35" t="s">
        <v>356</v>
      </c>
      <c r="F87" s="120">
        <v>1</v>
      </c>
      <c r="G87" s="66">
        <v>20000</v>
      </c>
      <c r="H87" s="66">
        <v>20000</v>
      </c>
      <c r="I87" s="75">
        <v>200</v>
      </c>
      <c r="J87" s="68">
        <f>H87+H88</f>
        <v>440000</v>
      </c>
    </row>
    <row r="88" spans="1:10" s="67" customFormat="1" ht="63">
      <c r="A88" s="117"/>
      <c r="B88" s="117"/>
      <c r="C88" s="118"/>
      <c r="D88" s="119"/>
      <c r="E88" s="50" t="s">
        <v>357</v>
      </c>
      <c r="F88" s="112" t="s">
        <v>205</v>
      </c>
      <c r="G88" s="75">
        <v>420000</v>
      </c>
      <c r="H88" s="75">
        <v>420000</v>
      </c>
      <c r="I88" s="75"/>
    </row>
    <row r="89" spans="1:10" s="67" customFormat="1" ht="63">
      <c r="A89" s="113">
        <v>68</v>
      </c>
      <c r="B89" s="113" t="s">
        <v>177</v>
      </c>
      <c r="C89" s="114" t="s">
        <v>366</v>
      </c>
      <c r="D89" s="115" t="s">
        <v>367</v>
      </c>
      <c r="E89" s="35" t="s">
        <v>356</v>
      </c>
      <c r="F89" s="120">
        <v>1</v>
      </c>
      <c r="G89" s="66">
        <v>16000</v>
      </c>
      <c r="H89" s="66">
        <v>16000</v>
      </c>
      <c r="I89" s="75">
        <v>160</v>
      </c>
      <c r="J89" s="68">
        <f>H89+H90</f>
        <v>352000</v>
      </c>
    </row>
    <row r="90" spans="1:10" s="67" customFormat="1" ht="63">
      <c r="A90" s="117"/>
      <c r="B90" s="117"/>
      <c r="C90" s="118"/>
      <c r="D90" s="119"/>
      <c r="E90" s="50" t="s">
        <v>357</v>
      </c>
      <c r="F90" s="112" t="s">
        <v>205</v>
      </c>
      <c r="G90" s="75">
        <v>336000</v>
      </c>
      <c r="H90" s="75">
        <v>336000</v>
      </c>
      <c r="I90" s="75"/>
    </row>
    <row r="91" spans="1:10" s="67" customFormat="1" ht="63">
      <c r="A91" s="113">
        <v>69</v>
      </c>
      <c r="B91" s="113" t="s">
        <v>177</v>
      </c>
      <c r="C91" s="114" t="s">
        <v>368</v>
      </c>
      <c r="D91" s="115" t="s">
        <v>369</v>
      </c>
      <c r="E91" s="35" t="s">
        <v>356</v>
      </c>
      <c r="F91" s="120">
        <v>1</v>
      </c>
      <c r="G91" s="66">
        <v>18000</v>
      </c>
      <c r="H91" s="66">
        <v>18000</v>
      </c>
      <c r="I91" s="75">
        <v>180</v>
      </c>
      <c r="J91" s="68">
        <f>H91+H92</f>
        <v>396000</v>
      </c>
    </row>
    <row r="92" spans="1:10" s="67" customFormat="1" ht="63">
      <c r="A92" s="117"/>
      <c r="B92" s="117"/>
      <c r="C92" s="118"/>
      <c r="D92" s="119"/>
      <c r="E92" s="50" t="s">
        <v>357</v>
      </c>
      <c r="F92" s="112" t="s">
        <v>205</v>
      </c>
      <c r="G92" s="75">
        <v>378000</v>
      </c>
      <c r="H92" s="75">
        <v>378000</v>
      </c>
      <c r="I92" s="75"/>
    </row>
    <row r="93" spans="1:10" s="67" customFormat="1" ht="63">
      <c r="A93" s="113">
        <v>70</v>
      </c>
      <c r="B93" s="113" t="s">
        <v>177</v>
      </c>
      <c r="C93" s="114" t="s">
        <v>370</v>
      </c>
      <c r="D93" s="115" t="s">
        <v>371</v>
      </c>
      <c r="E93" s="35" t="s">
        <v>356</v>
      </c>
      <c r="F93" s="120">
        <v>1</v>
      </c>
      <c r="G93" s="66">
        <v>18000</v>
      </c>
      <c r="H93" s="66">
        <v>18000</v>
      </c>
      <c r="I93" s="75">
        <v>180</v>
      </c>
      <c r="J93" s="68">
        <f>H93+H94</f>
        <v>396000</v>
      </c>
    </row>
    <row r="94" spans="1:10" s="67" customFormat="1" ht="63">
      <c r="A94" s="117"/>
      <c r="B94" s="117"/>
      <c r="C94" s="118"/>
      <c r="D94" s="119"/>
      <c r="E94" s="50" t="s">
        <v>357</v>
      </c>
      <c r="F94" s="112" t="s">
        <v>205</v>
      </c>
      <c r="G94" s="75">
        <v>378000</v>
      </c>
      <c r="H94" s="75">
        <v>378000</v>
      </c>
      <c r="I94" s="75"/>
    </row>
    <row r="95" spans="1:10" s="67" customFormat="1" ht="63">
      <c r="A95" s="113">
        <v>71</v>
      </c>
      <c r="B95" s="113" t="s">
        <v>177</v>
      </c>
      <c r="C95" s="114" t="s">
        <v>372</v>
      </c>
      <c r="D95" s="115" t="s">
        <v>373</v>
      </c>
      <c r="E95" s="35" t="s">
        <v>356</v>
      </c>
      <c r="F95" s="120">
        <v>1</v>
      </c>
      <c r="G95" s="66">
        <v>12000</v>
      </c>
      <c r="H95" s="66">
        <v>12000</v>
      </c>
      <c r="I95" s="75">
        <v>120</v>
      </c>
      <c r="J95" s="68">
        <f>H95+H96</f>
        <v>264000</v>
      </c>
    </row>
    <row r="96" spans="1:10" s="67" customFormat="1" ht="63">
      <c r="A96" s="117"/>
      <c r="B96" s="117"/>
      <c r="C96" s="118"/>
      <c r="D96" s="119"/>
      <c r="E96" s="50" t="s">
        <v>357</v>
      </c>
      <c r="F96" s="112" t="s">
        <v>205</v>
      </c>
      <c r="G96" s="75">
        <v>252000</v>
      </c>
      <c r="H96" s="75">
        <v>252000</v>
      </c>
      <c r="I96" s="75"/>
    </row>
    <row r="97" spans="1:11" s="67" customFormat="1" ht="63">
      <c r="A97" s="113">
        <v>72</v>
      </c>
      <c r="B97" s="113" t="s">
        <v>177</v>
      </c>
      <c r="C97" s="114" t="s">
        <v>374</v>
      </c>
      <c r="D97" s="115" t="s">
        <v>375</v>
      </c>
      <c r="E97" s="35" t="s">
        <v>356</v>
      </c>
      <c r="F97" s="120">
        <v>1</v>
      </c>
      <c r="G97" s="66">
        <v>10000</v>
      </c>
      <c r="H97" s="66">
        <v>10000</v>
      </c>
      <c r="I97" s="75">
        <v>100</v>
      </c>
      <c r="J97" s="68">
        <f>H97+H98</f>
        <v>220000</v>
      </c>
    </row>
    <row r="98" spans="1:11" s="67" customFormat="1" ht="63">
      <c r="A98" s="117"/>
      <c r="B98" s="117"/>
      <c r="C98" s="118"/>
      <c r="D98" s="119"/>
      <c r="E98" s="50" t="s">
        <v>357</v>
      </c>
      <c r="F98" s="112" t="s">
        <v>205</v>
      </c>
      <c r="G98" s="75">
        <v>210000</v>
      </c>
      <c r="H98" s="75">
        <v>210000</v>
      </c>
      <c r="I98" s="75"/>
    </row>
    <row r="99" spans="1:11" s="67" customFormat="1" ht="63">
      <c r="A99" s="113">
        <v>73</v>
      </c>
      <c r="B99" s="113" t="s">
        <v>177</v>
      </c>
      <c r="C99" s="114" t="s">
        <v>376</v>
      </c>
      <c r="D99" s="115" t="s">
        <v>377</v>
      </c>
      <c r="E99" s="35" t="s">
        <v>356</v>
      </c>
      <c r="F99" s="120">
        <v>1</v>
      </c>
      <c r="G99" s="66">
        <v>18000</v>
      </c>
      <c r="H99" s="66">
        <v>18000</v>
      </c>
      <c r="I99" s="75">
        <v>180</v>
      </c>
      <c r="J99" s="68">
        <f>H99+H100</f>
        <v>396000</v>
      </c>
    </row>
    <row r="100" spans="1:11" s="67" customFormat="1" ht="63">
      <c r="A100" s="117"/>
      <c r="B100" s="117"/>
      <c r="C100" s="118"/>
      <c r="D100" s="119"/>
      <c r="E100" s="50" t="s">
        <v>357</v>
      </c>
      <c r="F100" s="112" t="s">
        <v>205</v>
      </c>
      <c r="G100" s="75">
        <v>378000</v>
      </c>
      <c r="H100" s="75">
        <v>378000</v>
      </c>
      <c r="I100" s="75"/>
    </row>
    <row r="101" spans="1:11" s="67" customFormat="1" ht="84">
      <c r="A101" s="110">
        <v>74</v>
      </c>
      <c r="B101" s="110" t="s">
        <v>73</v>
      </c>
      <c r="C101" s="111" t="s">
        <v>378</v>
      </c>
      <c r="D101" s="35" t="s">
        <v>379</v>
      </c>
      <c r="E101" s="35" t="s">
        <v>380</v>
      </c>
      <c r="F101" s="120">
        <v>6</v>
      </c>
      <c r="G101" s="66">
        <v>99400</v>
      </c>
      <c r="H101" s="66">
        <v>99400</v>
      </c>
      <c r="I101" s="75">
        <v>500</v>
      </c>
    </row>
    <row r="102" spans="1:11" s="67" customFormat="1" ht="108.75" customHeight="1">
      <c r="A102" s="110"/>
      <c r="B102" s="110" t="s">
        <v>73</v>
      </c>
      <c r="C102" s="111" t="s">
        <v>378</v>
      </c>
      <c r="D102" s="35" t="s">
        <v>381</v>
      </c>
      <c r="E102" s="35" t="s">
        <v>382</v>
      </c>
      <c r="F102" s="120">
        <v>6</v>
      </c>
      <c r="G102" s="66">
        <v>395000</v>
      </c>
      <c r="H102" s="66">
        <v>395000</v>
      </c>
      <c r="I102" s="75"/>
    </row>
    <row r="103" spans="1:11" s="67" customFormat="1" ht="189">
      <c r="A103" s="110"/>
      <c r="B103" s="110" t="s">
        <v>73</v>
      </c>
      <c r="C103" s="111" t="s">
        <v>378</v>
      </c>
      <c r="D103" s="35" t="s">
        <v>383</v>
      </c>
      <c r="E103" s="35" t="s">
        <v>384</v>
      </c>
      <c r="F103" s="120">
        <v>6</v>
      </c>
      <c r="G103" s="66">
        <v>153500</v>
      </c>
      <c r="H103" s="66">
        <v>153500</v>
      </c>
      <c r="I103" s="75"/>
    </row>
    <row r="104" spans="1:11" s="67" customFormat="1" ht="147">
      <c r="A104" s="110"/>
      <c r="B104" s="110" t="s">
        <v>73</v>
      </c>
      <c r="C104" s="111" t="s">
        <v>378</v>
      </c>
      <c r="D104" s="35" t="s">
        <v>385</v>
      </c>
      <c r="E104" s="35" t="s">
        <v>386</v>
      </c>
      <c r="F104" s="120">
        <v>6</v>
      </c>
      <c r="G104" s="66">
        <v>490000</v>
      </c>
      <c r="H104" s="66">
        <v>490000</v>
      </c>
      <c r="I104" s="75"/>
    </row>
    <row r="105" spans="1:11" s="67" customFormat="1" ht="63">
      <c r="A105" s="110">
        <v>75</v>
      </c>
      <c r="B105" s="110" t="s">
        <v>73</v>
      </c>
      <c r="C105" s="111" t="s">
        <v>387</v>
      </c>
      <c r="D105" s="50" t="s">
        <v>388</v>
      </c>
      <c r="E105" s="50" t="s">
        <v>389</v>
      </c>
      <c r="F105" s="112" t="s">
        <v>223</v>
      </c>
      <c r="G105" s="75">
        <v>560000</v>
      </c>
      <c r="H105" s="75">
        <v>560000</v>
      </c>
      <c r="I105" s="75">
        <v>149</v>
      </c>
    </row>
    <row r="106" spans="1:11" s="67" customFormat="1" ht="63">
      <c r="A106" s="110">
        <v>76</v>
      </c>
      <c r="B106" s="110" t="s">
        <v>73</v>
      </c>
      <c r="C106" s="111" t="s">
        <v>390</v>
      </c>
      <c r="D106" s="35" t="s">
        <v>391</v>
      </c>
      <c r="E106" s="141" t="s">
        <v>392</v>
      </c>
      <c r="F106" s="120">
        <v>1</v>
      </c>
      <c r="G106" s="66">
        <v>40000</v>
      </c>
      <c r="H106" s="66">
        <v>40000</v>
      </c>
      <c r="I106" s="75">
        <v>40</v>
      </c>
    </row>
    <row r="107" spans="1:11" s="67" customFormat="1" ht="63">
      <c r="A107" s="110"/>
      <c r="B107" s="110" t="s">
        <v>73</v>
      </c>
      <c r="C107" s="111" t="s">
        <v>390</v>
      </c>
      <c r="D107" s="35" t="s">
        <v>393</v>
      </c>
      <c r="E107" s="141" t="s">
        <v>392</v>
      </c>
      <c r="F107" s="120">
        <v>1</v>
      </c>
      <c r="G107" s="66">
        <v>40000</v>
      </c>
      <c r="H107" s="66">
        <v>40000</v>
      </c>
      <c r="I107" s="75"/>
    </row>
    <row r="108" spans="1:11" s="73" customFormat="1" ht="168">
      <c r="A108" s="134">
        <v>77</v>
      </c>
      <c r="B108" s="134" t="s">
        <v>73</v>
      </c>
      <c r="C108" s="135" t="s">
        <v>394</v>
      </c>
      <c r="D108" s="40" t="s">
        <v>395</v>
      </c>
      <c r="E108" s="142" t="s">
        <v>396</v>
      </c>
      <c r="F108" s="124" t="s">
        <v>217</v>
      </c>
      <c r="G108" s="125">
        <v>150000</v>
      </c>
      <c r="H108" s="125">
        <v>133000</v>
      </c>
      <c r="I108" s="125">
        <v>45</v>
      </c>
      <c r="J108" s="138"/>
      <c r="K108" s="74" t="e">
        <f>G108-#REF!</f>
        <v>#REF!</v>
      </c>
    </row>
    <row r="109" spans="1:11" s="67" customFormat="1" ht="126">
      <c r="A109" s="110">
        <v>78</v>
      </c>
      <c r="B109" s="110" t="s">
        <v>73</v>
      </c>
      <c r="C109" s="111" t="s">
        <v>397</v>
      </c>
      <c r="D109" s="35" t="s">
        <v>398</v>
      </c>
      <c r="E109" s="141" t="s">
        <v>399</v>
      </c>
      <c r="F109" s="120">
        <v>1</v>
      </c>
      <c r="G109" s="66">
        <v>35100</v>
      </c>
      <c r="H109" s="75">
        <v>85100</v>
      </c>
      <c r="I109" s="75">
        <v>300</v>
      </c>
    </row>
    <row r="110" spans="1:11" s="67" customFormat="1" ht="168">
      <c r="A110" s="110"/>
      <c r="B110" s="110" t="s">
        <v>73</v>
      </c>
      <c r="C110" s="111" t="s">
        <v>397</v>
      </c>
      <c r="D110" s="35" t="s">
        <v>400</v>
      </c>
      <c r="E110" s="35" t="s">
        <v>401</v>
      </c>
      <c r="F110" s="120">
        <v>1</v>
      </c>
      <c r="G110" s="66">
        <v>50000</v>
      </c>
      <c r="H110" s="75"/>
      <c r="I110" s="75"/>
    </row>
    <row r="111" spans="1:11" s="67" customFormat="1" ht="42">
      <c r="A111" s="110">
        <v>79</v>
      </c>
      <c r="B111" s="110" t="s">
        <v>73</v>
      </c>
      <c r="C111" s="111" t="s">
        <v>402</v>
      </c>
      <c r="D111" s="50" t="s">
        <v>403</v>
      </c>
      <c r="E111" s="50" t="s">
        <v>404</v>
      </c>
      <c r="F111" s="112" t="s">
        <v>223</v>
      </c>
      <c r="G111" s="75">
        <v>106000</v>
      </c>
      <c r="H111" s="75">
        <v>106000</v>
      </c>
      <c r="I111" s="75">
        <v>50</v>
      </c>
    </row>
    <row r="112" spans="1:11" s="67" customFormat="1" ht="42">
      <c r="A112" s="113">
        <v>80</v>
      </c>
      <c r="B112" s="127" t="s">
        <v>73</v>
      </c>
      <c r="C112" s="114" t="s">
        <v>405</v>
      </c>
      <c r="D112" s="50" t="s">
        <v>406</v>
      </c>
      <c r="E112" s="50" t="s">
        <v>407</v>
      </c>
      <c r="F112" s="112" t="s">
        <v>217</v>
      </c>
      <c r="G112" s="75">
        <v>55000</v>
      </c>
      <c r="H112" s="75">
        <v>55000</v>
      </c>
      <c r="I112" s="75">
        <v>30</v>
      </c>
    </row>
    <row r="113" spans="1:11" s="67" customFormat="1" ht="63">
      <c r="A113" s="117"/>
      <c r="B113" s="128"/>
      <c r="C113" s="118"/>
      <c r="D113" s="115" t="s">
        <v>408</v>
      </c>
      <c r="E113" s="50" t="s">
        <v>409</v>
      </c>
      <c r="F113" s="131">
        <v>2</v>
      </c>
      <c r="G113" s="54">
        <v>10000</v>
      </c>
      <c r="H113" s="54">
        <v>10000</v>
      </c>
      <c r="I113" s="75">
        <v>25</v>
      </c>
      <c r="J113" s="68">
        <f>H113+H114</f>
        <v>85000</v>
      </c>
    </row>
    <row r="114" spans="1:11" s="67" customFormat="1" ht="42">
      <c r="A114" s="117"/>
      <c r="B114" s="128"/>
      <c r="C114" s="118"/>
      <c r="D114" s="119"/>
      <c r="E114" s="50" t="s">
        <v>410</v>
      </c>
      <c r="F114" s="131">
        <v>6</v>
      </c>
      <c r="G114" s="132">
        <v>75000</v>
      </c>
      <c r="H114" s="132">
        <v>75000</v>
      </c>
      <c r="I114" s="75"/>
      <c r="J114" s="68"/>
    </row>
    <row r="115" spans="1:11" s="67" customFormat="1" ht="42">
      <c r="A115" s="110">
        <v>81</v>
      </c>
      <c r="B115" s="110" t="s">
        <v>73</v>
      </c>
      <c r="C115" s="111" t="s">
        <v>411</v>
      </c>
      <c r="D115" s="50" t="s">
        <v>412</v>
      </c>
      <c r="E115" s="50" t="s">
        <v>413</v>
      </c>
      <c r="F115" s="131">
        <v>6</v>
      </c>
      <c r="G115" s="132">
        <v>1357100</v>
      </c>
      <c r="H115" s="75">
        <v>1357100</v>
      </c>
      <c r="I115" s="75">
        <v>89</v>
      </c>
    </row>
    <row r="116" spans="1:11" s="73" customFormat="1" ht="168">
      <c r="A116" s="134">
        <v>82</v>
      </c>
      <c r="B116" s="134" t="s">
        <v>73</v>
      </c>
      <c r="C116" s="135" t="s">
        <v>414</v>
      </c>
      <c r="D116" s="40" t="s">
        <v>415</v>
      </c>
      <c r="E116" s="143" t="s">
        <v>416</v>
      </c>
      <c r="F116" s="124" t="s">
        <v>317</v>
      </c>
      <c r="G116" s="125">
        <v>385000</v>
      </c>
      <c r="H116" s="125">
        <v>249960</v>
      </c>
      <c r="I116" s="125">
        <v>50</v>
      </c>
      <c r="J116" s="138"/>
      <c r="K116" s="137" t="e">
        <f>G116-#REF!</f>
        <v>#REF!</v>
      </c>
    </row>
    <row r="117" spans="1:11" s="67" customFormat="1" ht="63">
      <c r="A117" s="110">
        <v>83</v>
      </c>
      <c r="B117" s="110" t="s">
        <v>73</v>
      </c>
      <c r="C117" s="111" t="s">
        <v>417</v>
      </c>
      <c r="D117" s="50" t="s">
        <v>418</v>
      </c>
      <c r="E117" s="50" t="s">
        <v>419</v>
      </c>
      <c r="F117" s="112" t="s">
        <v>205</v>
      </c>
      <c r="G117" s="75">
        <v>75000</v>
      </c>
      <c r="H117" s="75">
        <v>75000</v>
      </c>
      <c r="I117" s="75">
        <v>30</v>
      </c>
    </row>
    <row r="118" spans="1:11" s="67" customFormat="1" ht="252">
      <c r="A118" s="110">
        <v>84</v>
      </c>
      <c r="B118" s="110" t="s">
        <v>73</v>
      </c>
      <c r="C118" s="111" t="s">
        <v>420</v>
      </c>
      <c r="D118" s="50" t="s">
        <v>421</v>
      </c>
      <c r="E118" s="141" t="s">
        <v>422</v>
      </c>
      <c r="F118" s="131">
        <v>6</v>
      </c>
      <c r="G118" s="132">
        <v>592290</v>
      </c>
      <c r="H118" s="75">
        <v>592290</v>
      </c>
      <c r="I118" s="75">
        <v>30</v>
      </c>
    </row>
    <row r="119" spans="1:11" s="67" customFormat="1" ht="63">
      <c r="A119" s="110">
        <v>85</v>
      </c>
      <c r="B119" s="110" t="s">
        <v>73</v>
      </c>
      <c r="C119" s="111" t="s">
        <v>423</v>
      </c>
      <c r="D119" s="50" t="s">
        <v>424</v>
      </c>
      <c r="E119" s="35" t="s">
        <v>425</v>
      </c>
      <c r="F119" s="120">
        <v>1</v>
      </c>
      <c r="G119" s="66">
        <v>60000</v>
      </c>
      <c r="H119" s="75">
        <v>60000</v>
      </c>
      <c r="I119" s="75">
        <v>115</v>
      </c>
    </row>
    <row r="120" spans="1:11" s="67" customFormat="1" ht="126">
      <c r="A120" s="113">
        <v>86</v>
      </c>
      <c r="B120" s="113" t="s">
        <v>163</v>
      </c>
      <c r="C120" s="114" t="s">
        <v>426</v>
      </c>
      <c r="D120" s="115" t="s">
        <v>427</v>
      </c>
      <c r="E120" s="50" t="s">
        <v>428</v>
      </c>
      <c r="F120" s="131">
        <v>2</v>
      </c>
      <c r="G120" s="54">
        <v>550000</v>
      </c>
      <c r="H120" s="54">
        <v>550000</v>
      </c>
      <c r="I120" s="75">
        <v>235</v>
      </c>
    </row>
    <row r="121" spans="1:11" s="67" customFormat="1" ht="42">
      <c r="A121" s="117"/>
      <c r="B121" s="117"/>
      <c r="C121" s="118"/>
      <c r="D121" s="119"/>
      <c r="E121" s="50" t="s">
        <v>429</v>
      </c>
      <c r="F121" s="131">
        <v>6</v>
      </c>
      <c r="G121" s="132">
        <v>297000</v>
      </c>
      <c r="H121" s="132">
        <v>297000</v>
      </c>
      <c r="I121" s="75"/>
    </row>
    <row r="122" spans="1:11" s="67" customFormat="1" ht="45.75" customHeight="1">
      <c r="A122" s="113">
        <v>87</v>
      </c>
      <c r="B122" s="113" t="s">
        <v>163</v>
      </c>
      <c r="C122" s="114" t="s">
        <v>430</v>
      </c>
      <c r="D122" s="115" t="s">
        <v>431</v>
      </c>
      <c r="E122" s="50" t="s">
        <v>432</v>
      </c>
      <c r="F122" s="131">
        <v>1</v>
      </c>
      <c r="G122" s="54">
        <v>95500</v>
      </c>
      <c r="H122" s="54">
        <v>95500</v>
      </c>
      <c r="I122" s="75">
        <v>102</v>
      </c>
      <c r="J122" s="68" t="e">
        <f>#REF!+#REF!</f>
        <v>#REF!</v>
      </c>
    </row>
    <row r="123" spans="1:11" s="67" customFormat="1" ht="47.25" customHeight="1">
      <c r="A123" s="117"/>
      <c r="B123" s="117"/>
      <c r="C123" s="118"/>
      <c r="D123" s="119"/>
      <c r="E123" s="50" t="s">
        <v>433</v>
      </c>
      <c r="F123" s="131">
        <v>6</v>
      </c>
      <c r="G123" s="54">
        <v>252000</v>
      </c>
      <c r="H123" s="54">
        <v>252000</v>
      </c>
      <c r="I123" s="75"/>
      <c r="J123" s="68"/>
    </row>
    <row r="124" spans="1:11" s="67" customFormat="1" ht="105">
      <c r="A124" s="117"/>
      <c r="B124" s="117"/>
      <c r="C124" s="118"/>
      <c r="D124" s="119"/>
      <c r="E124" s="50" t="s">
        <v>434</v>
      </c>
      <c r="F124" s="131">
        <v>6</v>
      </c>
      <c r="G124" s="132">
        <v>835000</v>
      </c>
      <c r="H124" s="132">
        <v>835000</v>
      </c>
      <c r="I124" s="75"/>
      <c r="J124" s="144"/>
    </row>
    <row r="125" spans="1:11" s="67" customFormat="1">
      <c r="A125" s="113">
        <v>88</v>
      </c>
      <c r="B125" s="113" t="s">
        <v>163</v>
      </c>
      <c r="C125" s="114" t="s">
        <v>435</v>
      </c>
      <c r="D125" s="115" t="s">
        <v>436</v>
      </c>
      <c r="E125" s="35" t="s">
        <v>437</v>
      </c>
      <c r="F125" s="120">
        <v>1</v>
      </c>
      <c r="G125" s="66">
        <v>66000</v>
      </c>
      <c r="H125" s="66">
        <v>66000</v>
      </c>
      <c r="I125" s="75">
        <v>200</v>
      </c>
    </row>
    <row r="126" spans="1:11" s="67" customFormat="1" ht="84">
      <c r="A126" s="117"/>
      <c r="B126" s="117"/>
      <c r="C126" s="118"/>
      <c r="D126" s="119"/>
      <c r="E126" s="50" t="s">
        <v>438</v>
      </c>
      <c r="F126" s="131">
        <v>6</v>
      </c>
      <c r="G126" s="132">
        <v>593000</v>
      </c>
      <c r="H126" s="132">
        <v>593000</v>
      </c>
      <c r="I126" s="75"/>
    </row>
    <row r="127" spans="1:11" s="67" customFormat="1" ht="42">
      <c r="A127" s="110">
        <v>89</v>
      </c>
      <c r="B127" s="110" t="s">
        <v>163</v>
      </c>
      <c r="C127" s="111" t="s">
        <v>439</v>
      </c>
      <c r="D127" s="50" t="s">
        <v>440</v>
      </c>
      <c r="E127" s="50" t="s">
        <v>441</v>
      </c>
      <c r="F127" s="112" t="s">
        <v>223</v>
      </c>
      <c r="G127" s="75">
        <v>180000</v>
      </c>
      <c r="H127" s="75">
        <v>180000</v>
      </c>
      <c r="I127" s="75">
        <v>20</v>
      </c>
    </row>
    <row r="128" spans="1:11" s="73" customFormat="1" ht="42">
      <c r="A128" s="134">
        <v>90</v>
      </c>
      <c r="B128" s="134" t="s">
        <v>128</v>
      </c>
      <c r="C128" s="135" t="s">
        <v>442</v>
      </c>
      <c r="D128" s="40" t="s">
        <v>443</v>
      </c>
      <c r="E128" s="40" t="s">
        <v>444</v>
      </c>
      <c r="F128" s="124" t="s">
        <v>205</v>
      </c>
      <c r="G128" s="125">
        <v>3466200</v>
      </c>
      <c r="H128" s="125">
        <v>3433500</v>
      </c>
      <c r="I128" s="125">
        <v>1635</v>
      </c>
      <c r="J128" s="138"/>
      <c r="K128" s="137">
        <f>G128-H128</f>
        <v>32700</v>
      </c>
    </row>
    <row r="129" spans="1:9" s="67" customFormat="1" ht="42">
      <c r="A129" s="110">
        <v>91</v>
      </c>
      <c r="B129" s="110" t="s">
        <v>105</v>
      </c>
      <c r="C129" s="111" t="s">
        <v>445</v>
      </c>
      <c r="D129" s="50" t="s">
        <v>446</v>
      </c>
      <c r="E129" s="50" t="s">
        <v>447</v>
      </c>
      <c r="F129" s="112" t="s">
        <v>205</v>
      </c>
      <c r="G129" s="75">
        <v>13679000</v>
      </c>
      <c r="H129" s="75">
        <v>13679000</v>
      </c>
      <c r="I129" s="75">
        <v>6566</v>
      </c>
    </row>
    <row r="130" spans="1:9" s="67" customFormat="1" ht="42">
      <c r="A130" s="110">
        <v>92</v>
      </c>
      <c r="B130" s="110" t="s">
        <v>105</v>
      </c>
      <c r="C130" s="111" t="s">
        <v>448</v>
      </c>
      <c r="D130" s="50" t="s">
        <v>449</v>
      </c>
      <c r="E130" s="50" t="s">
        <v>450</v>
      </c>
      <c r="F130" s="112" t="s">
        <v>317</v>
      </c>
      <c r="G130" s="75">
        <v>3972000</v>
      </c>
      <c r="H130" s="75">
        <v>3972000</v>
      </c>
      <c r="I130" s="75">
        <v>1327</v>
      </c>
    </row>
    <row r="131" spans="1:9" s="67" customFormat="1" ht="42">
      <c r="A131" s="110">
        <v>93</v>
      </c>
      <c r="B131" s="110" t="s">
        <v>105</v>
      </c>
      <c r="C131" s="111" t="s">
        <v>451</v>
      </c>
      <c r="D131" s="50" t="s">
        <v>452</v>
      </c>
      <c r="E131" s="50" t="s">
        <v>453</v>
      </c>
      <c r="F131" s="112" t="s">
        <v>317</v>
      </c>
      <c r="G131" s="75">
        <v>1810100</v>
      </c>
      <c r="H131" s="75">
        <v>1810100</v>
      </c>
      <c r="I131" s="75">
        <v>787</v>
      </c>
    </row>
    <row r="132" spans="1:9" s="67" customFormat="1" ht="63">
      <c r="A132" s="113">
        <v>94</v>
      </c>
      <c r="B132" s="113" t="s">
        <v>21</v>
      </c>
      <c r="C132" s="114" t="s">
        <v>454</v>
      </c>
      <c r="D132" s="115" t="s">
        <v>455</v>
      </c>
      <c r="E132" s="50" t="s">
        <v>456</v>
      </c>
      <c r="F132" s="110">
        <v>3</v>
      </c>
      <c r="G132" s="116">
        <v>528000</v>
      </c>
      <c r="H132" s="116">
        <v>528000</v>
      </c>
      <c r="I132" s="75">
        <v>17</v>
      </c>
    </row>
    <row r="133" spans="1:9" s="67" customFormat="1">
      <c r="A133" s="117"/>
      <c r="B133" s="117"/>
      <c r="C133" s="118"/>
      <c r="D133" s="119"/>
      <c r="E133" s="50" t="s">
        <v>457</v>
      </c>
      <c r="F133" s="131">
        <v>6</v>
      </c>
      <c r="G133" s="132">
        <v>82000</v>
      </c>
      <c r="H133" s="132">
        <v>82000</v>
      </c>
      <c r="I133" s="75"/>
    </row>
    <row r="134" spans="1:9" s="67" customFormat="1" ht="42">
      <c r="A134" s="110">
        <v>95</v>
      </c>
      <c r="B134" s="110" t="s">
        <v>21</v>
      </c>
      <c r="C134" s="111" t="s">
        <v>458</v>
      </c>
      <c r="D134" s="50" t="s">
        <v>459</v>
      </c>
      <c r="E134" s="50" t="s">
        <v>460</v>
      </c>
      <c r="F134" s="140">
        <v>3</v>
      </c>
      <c r="G134" s="75">
        <v>255000</v>
      </c>
      <c r="H134" s="75">
        <v>255000</v>
      </c>
      <c r="I134" s="75">
        <v>15</v>
      </c>
    </row>
    <row r="135" spans="1:9" s="67" customFormat="1">
      <c r="A135" s="113">
        <v>96</v>
      </c>
      <c r="B135" s="113" t="s">
        <v>21</v>
      </c>
      <c r="C135" s="114" t="s">
        <v>461</v>
      </c>
      <c r="D135" s="115" t="s">
        <v>462</v>
      </c>
      <c r="E135" s="50" t="s">
        <v>463</v>
      </c>
      <c r="F135" s="131">
        <v>1</v>
      </c>
      <c r="G135" s="54">
        <v>6000</v>
      </c>
      <c r="H135" s="54">
        <v>6000</v>
      </c>
      <c r="I135" s="75">
        <v>20</v>
      </c>
    </row>
    <row r="136" spans="1:9" s="67" customFormat="1" ht="37.5">
      <c r="A136" s="117"/>
      <c r="B136" s="117"/>
      <c r="C136" s="118"/>
      <c r="D136" s="119"/>
      <c r="E136" s="145" t="s">
        <v>464</v>
      </c>
      <c r="F136" s="112" t="s">
        <v>205</v>
      </c>
      <c r="G136" s="75">
        <v>700000</v>
      </c>
      <c r="H136" s="75">
        <v>700000</v>
      </c>
      <c r="I136" s="75"/>
    </row>
    <row r="137" spans="1:9" s="67" customFormat="1">
      <c r="A137" s="117"/>
      <c r="B137" s="117"/>
      <c r="C137" s="118"/>
      <c r="D137" s="119"/>
      <c r="E137" s="50" t="s">
        <v>465</v>
      </c>
      <c r="F137" s="131">
        <v>6</v>
      </c>
      <c r="G137" s="132">
        <v>200000</v>
      </c>
      <c r="H137" s="132">
        <v>200000</v>
      </c>
      <c r="I137" s="75"/>
    </row>
    <row r="138" spans="1:9" s="67" customFormat="1" ht="31.5">
      <c r="A138" s="113">
        <v>97</v>
      </c>
      <c r="B138" s="113" t="s">
        <v>21</v>
      </c>
      <c r="C138" s="114" t="s">
        <v>466</v>
      </c>
      <c r="D138" s="115" t="s">
        <v>467</v>
      </c>
      <c r="E138" s="146" t="s">
        <v>468</v>
      </c>
      <c r="F138" s="112" t="s">
        <v>205</v>
      </c>
      <c r="G138" s="75">
        <v>271000</v>
      </c>
      <c r="H138" s="75">
        <v>271000</v>
      </c>
      <c r="I138" s="75">
        <v>19</v>
      </c>
    </row>
    <row r="139" spans="1:9" s="67" customFormat="1">
      <c r="A139" s="117"/>
      <c r="B139" s="117"/>
      <c r="C139" s="118"/>
      <c r="D139" s="119"/>
      <c r="E139" s="50" t="s">
        <v>457</v>
      </c>
      <c r="F139" s="131">
        <v>6</v>
      </c>
      <c r="G139" s="132">
        <v>49000</v>
      </c>
      <c r="H139" s="132">
        <v>49000</v>
      </c>
      <c r="I139" s="75"/>
    </row>
    <row r="140" spans="1:9" s="67" customFormat="1" ht="56.25">
      <c r="A140" s="113">
        <v>98</v>
      </c>
      <c r="B140" s="113" t="s">
        <v>21</v>
      </c>
      <c r="C140" s="114" t="s">
        <v>469</v>
      </c>
      <c r="D140" s="115" t="s">
        <v>470</v>
      </c>
      <c r="E140" s="145" t="s">
        <v>471</v>
      </c>
      <c r="F140" s="112" t="s">
        <v>205</v>
      </c>
      <c r="G140" s="75">
        <v>790000</v>
      </c>
      <c r="H140" s="75">
        <v>790000</v>
      </c>
      <c r="I140" s="75">
        <v>16</v>
      </c>
    </row>
    <row r="141" spans="1:9" s="67" customFormat="1" ht="42">
      <c r="A141" s="117"/>
      <c r="B141" s="117"/>
      <c r="C141" s="118"/>
      <c r="D141" s="119"/>
      <c r="E141" s="50" t="s">
        <v>472</v>
      </c>
      <c r="F141" s="140">
        <v>6</v>
      </c>
      <c r="G141" s="54">
        <v>54000</v>
      </c>
      <c r="H141" s="54">
        <v>54000</v>
      </c>
      <c r="I141" s="75"/>
    </row>
    <row r="142" spans="1:9" s="67" customFormat="1" ht="42">
      <c r="A142" s="113">
        <v>99</v>
      </c>
      <c r="B142" s="113" t="s">
        <v>21</v>
      </c>
      <c r="C142" s="114" t="s">
        <v>473</v>
      </c>
      <c r="D142" s="115" t="s">
        <v>474</v>
      </c>
      <c r="E142" s="50" t="s">
        <v>475</v>
      </c>
      <c r="F142" s="112" t="s">
        <v>205</v>
      </c>
      <c r="G142" s="75">
        <v>260000</v>
      </c>
      <c r="H142" s="75">
        <v>260000</v>
      </c>
      <c r="I142" s="75">
        <v>18</v>
      </c>
    </row>
    <row r="143" spans="1:9" s="67" customFormat="1" ht="42">
      <c r="A143" s="117"/>
      <c r="B143" s="117"/>
      <c r="C143" s="118"/>
      <c r="D143" s="119"/>
      <c r="E143" s="50" t="s">
        <v>476</v>
      </c>
      <c r="F143" s="131">
        <v>6</v>
      </c>
      <c r="G143" s="132">
        <v>70000</v>
      </c>
      <c r="H143" s="132">
        <v>70000</v>
      </c>
      <c r="I143" s="75"/>
    </row>
    <row r="144" spans="1:9" s="67" customFormat="1" ht="51" customHeight="1">
      <c r="A144" s="113">
        <v>100</v>
      </c>
      <c r="B144" s="113" t="s">
        <v>21</v>
      </c>
      <c r="C144" s="114" t="s">
        <v>477</v>
      </c>
      <c r="D144" s="115" t="s">
        <v>478</v>
      </c>
      <c r="E144" s="50" t="s">
        <v>479</v>
      </c>
      <c r="F144" s="112" t="s">
        <v>205</v>
      </c>
      <c r="G144" s="75">
        <v>350000</v>
      </c>
      <c r="H144" s="75">
        <v>350000</v>
      </c>
      <c r="I144" s="75">
        <v>30</v>
      </c>
    </row>
    <row r="145" spans="1:11" ht="63">
      <c r="A145" s="117"/>
      <c r="B145" s="117"/>
      <c r="C145" s="147"/>
      <c r="D145" s="147"/>
      <c r="E145" s="50" t="s">
        <v>480</v>
      </c>
      <c r="F145" s="131">
        <v>6</v>
      </c>
      <c r="G145" s="132">
        <v>150000</v>
      </c>
      <c r="H145" s="132">
        <v>150000</v>
      </c>
      <c r="I145" s="148"/>
    </row>
    <row r="146" spans="1:11" s="73" customFormat="1" ht="42">
      <c r="A146" s="134">
        <v>101</v>
      </c>
      <c r="B146" s="134" t="s">
        <v>138</v>
      </c>
      <c r="C146" s="135" t="s">
        <v>481</v>
      </c>
      <c r="D146" s="40" t="s">
        <v>482</v>
      </c>
      <c r="E146" s="40" t="s">
        <v>483</v>
      </c>
      <c r="F146" s="124" t="s">
        <v>205</v>
      </c>
      <c r="G146" s="125">
        <v>609000</v>
      </c>
      <c r="H146" s="125">
        <v>452500</v>
      </c>
      <c r="I146" s="125">
        <v>50</v>
      </c>
      <c r="J146" s="136"/>
      <c r="K146" s="137" t="e">
        <f>G146-#REF!</f>
        <v>#REF!</v>
      </c>
    </row>
    <row r="147" spans="1:11" s="73" customFormat="1" ht="42">
      <c r="A147" s="134">
        <v>102</v>
      </c>
      <c r="B147" s="134" t="s">
        <v>138</v>
      </c>
      <c r="C147" s="135" t="s">
        <v>484</v>
      </c>
      <c r="D147" s="40" t="s">
        <v>485</v>
      </c>
      <c r="E147" s="40" t="s">
        <v>486</v>
      </c>
      <c r="F147" s="124" t="s">
        <v>205</v>
      </c>
      <c r="G147" s="125">
        <v>997500</v>
      </c>
      <c r="H147" s="125">
        <v>992500</v>
      </c>
      <c r="I147" s="125">
        <v>15</v>
      </c>
      <c r="J147" s="136"/>
      <c r="K147" s="137" t="e">
        <f>G147-#REF!</f>
        <v>#REF!</v>
      </c>
    </row>
    <row r="148" spans="1:11" s="73" customFormat="1" ht="42">
      <c r="A148" s="134">
        <v>103</v>
      </c>
      <c r="B148" s="134" t="s">
        <v>138</v>
      </c>
      <c r="C148" s="135" t="s">
        <v>487</v>
      </c>
      <c r="D148" s="40" t="s">
        <v>488</v>
      </c>
      <c r="E148" s="40" t="s">
        <v>404</v>
      </c>
      <c r="F148" s="124" t="s">
        <v>223</v>
      </c>
      <c r="G148" s="125">
        <v>150000</v>
      </c>
      <c r="H148" s="125">
        <v>100000</v>
      </c>
      <c r="I148" s="125">
        <v>30</v>
      </c>
      <c r="J148" s="136"/>
      <c r="K148" s="137" t="e">
        <f>G148-#REF!</f>
        <v>#REF!</v>
      </c>
    </row>
    <row r="149" spans="1:11" s="73" customFormat="1" ht="63">
      <c r="A149" s="134">
        <v>104</v>
      </c>
      <c r="B149" s="134" t="s">
        <v>60</v>
      </c>
      <c r="C149" s="135" t="s">
        <v>489</v>
      </c>
      <c r="D149" s="40" t="s">
        <v>490</v>
      </c>
      <c r="E149" s="40" t="s">
        <v>491</v>
      </c>
      <c r="F149" s="124" t="s">
        <v>219</v>
      </c>
      <c r="G149" s="125">
        <v>1530000</v>
      </c>
      <c r="H149" s="125">
        <v>1163760</v>
      </c>
      <c r="I149" s="125">
        <v>973</v>
      </c>
      <c r="J149" s="136"/>
      <c r="K149" s="137" t="e">
        <f>G149-#REF!</f>
        <v>#REF!</v>
      </c>
    </row>
    <row r="150" spans="1:11" s="67" customFormat="1" ht="42">
      <c r="A150" s="110">
        <v>105</v>
      </c>
      <c r="B150" s="110" t="s">
        <v>98</v>
      </c>
      <c r="C150" s="111" t="s">
        <v>492</v>
      </c>
      <c r="D150" s="50" t="s">
        <v>493</v>
      </c>
      <c r="E150" s="50" t="s">
        <v>494</v>
      </c>
      <c r="F150" s="112" t="s">
        <v>219</v>
      </c>
      <c r="G150" s="75">
        <v>1317950</v>
      </c>
      <c r="H150" s="75">
        <v>1317950</v>
      </c>
      <c r="I150" s="75">
        <v>93</v>
      </c>
    </row>
    <row r="151" spans="1:11" s="67" customFormat="1" ht="42">
      <c r="A151" s="110">
        <v>106</v>
      </c>
      <c r="B151" s="110" t="s">
        <v>98</v>
      </c>
      <c r="C151" s="111" t="s">
        <v>495</v>
      </c>
      <c r="D151" s="50" t="s">
        <v>496</v>
      </c>
      <c r="E151" s="50" t="s">
        <v>497</v>
      </c>
      <c r="F151" s="112" t="s">
        <v>219</v>
      </c>
      <c r="G151" s="75">
        <v>187200</v>
      </c>
      <c r="H151" s="75">
        <v>187200</v>
      </c>
      <c r="I151" s="75">
        <v>12</v>
      </c>
    </row>
    <row r="152" spans="1:11" s="67" customFormat="1" ht="42">
      <c r="A152" s="110">
        <v>107</v>
      </c>
      <c r="B152" s="110" t="s">
        <v>98</v>
      </c>
      <c r="C152" s="111" t="s">
        <v>498</v>
      </c>
      <c r="D152" s="149" t="s">
        <v>499</v>
      </c>
      <c r="E152" s="50" t="s">
        <v>500</v>
      </c>
      <c r="F152" s="112" t="s">
        <v>219</v>
      </c>
      <c r="G152" s="75">
        <v>102000</v>
      </c>
      <c r="H152" s="75">
        <v>102000</v>
      </c>
      <c r="I152" s="75">
        <v>22</v>
      </c>
    </row>
    <row r="153" spans="1:11" s="67" customFormat="1" ht="63">
      <c r="A153" s="110">
        <v>108</v>
      </c>
      <c r="B153" s="110" t="s">
        <v>98</v>
      </c>
      <c r="C153" s="111" t="s">
        <v>501</v>
      </c>
      <c r="D153" s="50" t="s">
        <v>502</v>
      </c>
      <c r="E153" s="50" t="s">
        <v>503</v>
      </c>
      <c r="F153" s="112" t="s">
        <v>317</v>
      </c>
      <c r="G153" s="75">
        <v>204330</v>
      </c>
      <c r="H153" s="75">
        <v>204330</v>
      </c>
      <c r="I153" s="75">
        <v>139</v>
      </c>
    </row>
    <row r="154" spans="1:11" s="73" customFormat="1" ht="42">
      <c r="A154" s="134">
        <v>109</v>
      </c>
      <c r="B154" s="134" t="s">
        <v>98</v>
      </c>
      <c r="C154" s="135" t="s">
        <v>504</v>
      </c>
      <c r="D154" s="40" t="s">
        <v>505</v>
      </c>
      <c r="E154" s="40" t="s">
        <v>506</v>
      </c>
      <c r="F154" s="124" t="s">
        <v>217</v>
      </c>
      <c r="G154" s="125">
        <v>50000</v>
      </c>
      <c r="H154" s="125">
        <v>46000</v>
      </c>
      <c r="I154" s="125">
        <v>40</v>
      </c>
      <c r="J154" s="136"/>
      <c r="K154" s="137" t="e">
        <f>G154-#REF!</f>
        <v>#REF!</v>
      </c>
    </row>
    <row r="155" spans="1:11" s="73" customFormat="1">
      <c r="A155" s="134">
        <v>110</v>
      </c>
      <c r="B155" s="134" t="s">
        <v>98</v>
      </c>
      <c r="C155" s="135" t="s">
        <v>507</v>
      </c>
      <c r="D155" s="40" t="s">
        <v>508</v>
      </c>
      <c r="E155" s="40" t="s">
        <v>509</v>
      </c>
      <c r="F155" s="124" t="s">
        <v>217</v>
      </c>
      <c r="G155" s="125">
        <v>116500</v>
      </c>
      <c r="H155" s="125">
        <v>102650</v>
      </c>
      <c r="I155" s="125">
        <v>23</v>
      </c>
      <c r="J155" s="136"/>
      <c r="K155" s="137" t="e">
        <f>G155-#REF!</f>
        <v>#REF!</v>
      </c>
    </row>
    <row r="156" spans="1:11" s="73" customFormat="1" ht="42">
      <c r="A156" s="134">
        <v>111</v>
      </c>
      <c r="B156" s="134" t="s">
        <v>94</v>
      </c>
      <c r="C156" s="135" t="s">
        <v>510</v>
      </c>
      <c r="D156" s="40" t="s">
        <v>511</v>
      </c>
      <c r="E156" s="40" t="s">
        <v>512</v>
      </c>
      <c r="F156" s="124" t="s">
        <v>205</v>
      </c>
      <c r="G156" s="125">
        <v>113000</v>
      </c>
      <c r="H156" s="125">
        <v>106400</v>
      </c>
      <c r="I156" s="125">
        <v>33</v>
      </c>
      <c r="J156" s="136"/>
      <c r="K156" s="137" t="e">
        <f>G156-#REF!</f>
        <v>#REF!</v>
      </c>
    </row>
    <row r="157" spans="1:11" s="67" customFormat="1" ht="42">
      <c r="A157" s="110">
        <v>112</v>
      </c>
      <c r="B157" s="110" t="s">
        <v>94</v>
      </c>
      <c r="C157" s="111" t="s">
        <v>513</v>
      </c>
      <c r="D157" s="50" t="s">
        <v>514</v>
      </c>
      <c r="E157" s="50" t="s">
        <v>512</v>
      </c>
      <c r="F157" s="112" t="s">
        <v>205</v>
      </c>
      <c r="G157" s="75">
        <v>80000</v>
      </c>
      <c r="H157" s="75">
        <v>80000</v>
      </c>
      <c r="I157" s="75">
        <v>25</v>
      </c>
    </row>
    <row r="158" spans="1:11" s="67" customFormat="1" ht="42">
      <c r="A158" s="110">
        <v>113</v>
      </c>
      <c r="B158" s="110" t="s">
        <v>94</v>
      </c>
      <c r="C158" s="111" t="s">
        <v>515</v>
      </c>
      <c r="D158" s="50" t="s">
        <v>516</v>
      </c>
      <c r="E158" s="50" t="s">
        <v>512</v>
      </c>
      <c r="F158" s="112" t="s">
        <v>205</v>
      </c>
      <c r="G158" s="75">
        <v>80000</v>
      </c>
      <c r="H158" s="75">
        <v>80000</v>
      </c>
      <c r="I158" s="75">
        <v>25</v>
      </c>
    </row>
    <row r="159" spans="1:11" s="67" customFormat="1" ht="42">
      <c r="A159" s="110">
        <v>114</v>
      </c>
      <c r="B159" s="110" t="s">
        <v>94</v>
      </c>
      <c r="C159" s="111" t="s">
        <v>517</v>
      </c>
      <c r="D159" s="50" t="s">
        <v>518</v>
      </c>
      <c r="E159" s="50" t="s">
        <v>519</v>
      </c>
      <c r="F159" s="112" t="s">
        <v>205</v>
      </c>
      <c r="G159" s="75">
        <v>92000</v>
      </c>
      <c r="H159" s="75">
        <v>92000</v>
      </c>
      <c r="I159" s="75">
        <v>20</v>
      </c>
    </row>
    <row r="160" spans="1:11" s="67" customFormat="1" ht="42">
      <c r="A160" s="110">
        <v>115</v>
      </c>
      <c r="B160" s="110" t="s">
        <v>94</v>
      </c>
      <c r="C160" s="111" t="s">
        <v>520</v>
      </c>
      <c r="D160" s="50" t="s">
        <v>521</v>
      </c>
      <c r="E160" s="50" t="s">
        <v>522</v>
      </c>
      <c r="F160" s="112" t="s">
        <v>205</v>
      </c>
      <c r="G160" s="75">
        <v>88000</v>
      </c>
      <c r="H160" s="75">
        <v>88000</v>
      </c>
      <c r="I160" s="75">
        <v>15</v>
      </c>
    </row>
    <row r="161" spans="1:11" s="67" customFormat="1" ht="42">
      <c r="A161" s="110">
        <v>116</v>
      </c>
      <c r="B161" s="110" t="s">
        <v>94</v>
      </c>
      <c r="C161" s="111" t="s">
        <v>523</v>
      </c>
      <c r="D161" s="50" t="s">
        <v>524</v>
      </c>
      <c r="E161" s="50" t="s">
        <v>512</v>
      </c>
      <c r="F161" s="112" t="s">
        <v>205</v>
      </c>
      <c r="G161" s="75">
        <v>80000</v>
      </c>
      <c r="H161" s="75">
        <v>80000</v>
      </c>
      <c r="I161" s="75">
        <v>30</v>
      </c>
    </row>
    <row r="162" spans="1:11" s="67" customFormat="1" ht="42">
      <c r="A162" s="110">
        <v>117</v>
      </c>
      <c r="B162" s="110" t="s">
        <v>94</v>
      </c>
      <c r="C162" s="111" t="s">
        <v>523</v>
      </c>
      <c r="D162" s="50" t="s">
        <v>525</v>
      </c>
      <c r="E162" s="50" t="s">
        <v>512</v>
      </c>
      <c r="F162" s="112" t="s">
        <v>205</v>
      </c>
      <c r="G162" s="75">
        <v>56000</v>
      </c>
      <c r="H162" s="75">
        <v>56000</v>
      </c>
      <c r="I162" s="75">
        <v>20</v>
      </c>
    </row>
    <row r="163" spans="1:11" s="67" customFormat="1" ht="42">
      <c r="A163" s="110">
        <v>118</v>
      </c>
      <c r="B163" s="110" t="s">
        <v>94</v>
      </c>
      <c r="C163" s="111" t="s">
        <v>526</v>
      </c>
      <c r="D163" s="50" t="s">
        <v>527</v>
      </c>
      <c r="E163" s="50" t="s">
        <v>512</v>
      </c>
      <c r="F163" s="112" t="s">
        <v>205</v>
      </c>
      <c r="G163" s="75">
        <v>60000</v>
      </c>
      <c r="H163" s="75">
        <v>60000</v>
      </c>
      <c r="I163" s="75">
        <v>10</v>
      </c>
    </row>
    <row r="164" spans="1:11" s="67" customFormat="1" ht="42">
      <c r="A164" s="110">
        <v>119</v>
      </c>
      <c r="B164" s="110" t="s">
        <v>94</v>
      </c>
      <c r="C164" s="111" t="s">
        <v>528</v>
      </c>
      <c r="D164" s="50" t="s">
        <v>529</v>
      </c>
      <c r="E164" s="50" t="s">
        <v>512</v>
      </c>
      <c r="F164" s="112" t="s">
        <v>205</v>
      </c>
      <c r="G164" s="75">
        <v>80000</v>
      </c>
      <c r="H164" s="75">
        <v>80000</v>
      </c>
      <c r="I164" s="75">
        <v>30</v>
      </c>
    </row>
    <row r="165" spans="1:11" s="67" customFormat="1" ht="42">
      <c r="A165" s="110">
        <v>120</v>
      </c>
      <c r="B165" s="110" t="s">
        <v>168</v>
      </c>
      <c r="C165" s="111" t="s">
        <v>530</v>
      </c>
      <c r="D165" s="50" t="s">
        <v>531</v>
      </c>
      <c r="E165" s="50" t="s">
        <v>532</v>
      </c>
      <c r="F165" s="112" t="s">
        <v>205</v>
      </c>
      <c r="G165" s="75">
        <v>200000</v>
      </c>
      <c r="H165" s="75">
        <v>200000</v>
      </c>
      <c r="I165" s="75">
        <v>20</v>
      </c>
    </row>
    <row r="166" spans="1:11" s="67" customFormat="1">
      <c r="A166" s="110">
        <v>121</v>
      </c>
      <c r="B166" s="110" t="s">
        <v>168</v>
      </c>
      <c r="C166" s="111" t="s">
        <v>533</v>
      </c>
      <c r="D166" s="50" t="s">
        <v>534</v>
      </c>
      <c r="E166" s="50" t="s">
        <v>535</v>
      </c>
      <c r="F166" s="112" t="s">
        <v>205</v>
      </c>
      <c r="G166" s="75">
        <v>600200</v>
      </c>
      <c r="H166" s="75">
        <v>600200</v>
      </c>
      <c r="I166" s="75">
        <v>80</v>
      </c>
      <c r="K166" s="150"/>
    </row>
    <row r="167" spans="1:11" s="67" customFormat="1">
      <c r="A167" s="110">
        <v>122</v>
      </c>
      <c r="B167" s="110" t="s">
        <v>168</v>
      </c>
      <c r="C167" s="111" t="s">
        <v>536</v>
      </c>
      <c r="D167" s="50" t="s">
        <v>537</v>
      </c>
      <c r="E167" s="50" t="s">
        <v>538</v>
      </c>
      <c r="F167" s="112" t="s">
        <v>205</v>
      </c>
      <c r="G167" s="75">
        <v>864000</v>
      </c>
      <c r="H167" s="75">
        <v>864000</v>
      </c>
      <c r="I167" s="75">
        <v>130</v>
      </c>
    </row>
    <row r="168" spans="1:11" s="67" customFormat="1" ht="63">
      <c r="A168" s="110">
        <v>123</v>
      </c>
      <c r="B168" s="110" t="s">
        <v>168</v>
      </c>
      <c r="C168" s="111" t="s">
        <v>539</v>
      </c>
      <c r="D168" s="50" t="s">
        <v>540</v>
      </c>
      <c r="E168" s="50" t="s">
        <v>541</v>
      </c>
      <c r="F168" s="112" t="s">
        <v>205</v>
      </c>
      <c r="G168" s="75">
        <v>384000</v>
      </c>
      <c r="H168" s="75">
        <v>384000</v>
      </c>
      <c r="I168" s="75">
        <v>20</v>
      </c>
    </row>
    <row r="169" spans="1:11" s="67" customFormat="1" ht="42">
      <c r="A169" s="113">
        <v>124</v>
      </c>
      <c r="B169" s="113" t="s">
        <v>168</v>
      </c>
      <c r="C169" s="114" t="s">
        <v>542</v>
      </c>
      <c r="D169" s="115" t="s">
        <v>543</v>
      </c>
      <c r="E169" s="35" t="s">
        <v>544</v>
      </c>
      <c r="F169" s="112" t="s">
        <v>205</v>
      </c>
      <c r="G169" s="75">
        <v>137000</v>
      </c>
      <c r="H169" s="75">
        <v>137000</v>
      </c>
      <c r="I169" s="75">
        <v>20</v>
      </c>
      <c r="J169" s="68">
        <f>H169+H170</f>
        <v>197000</v>
      </c>
    </row>
    <row r="170" spans="1:11" s="67" customFormat="1" ht="42">
      <c r="A170" s="117"/>
      <c r="B170" s="113"/>
      <c r="C170" s="118"/>
      <c r="D170" s="119"/>
      <c r="E170" s="50" t="s">
        <v>545</v>
      </c>
      <c r="F170" s="131">
        <v>6</v>
      </c>
      <c r="G170" s="132">
        <v>60000</v>
      </c>
      <c r="H170" s="132">
        <v>60000</v>
      </c>
      <c r="I170" s="75"/>
    </row>
    <row r="171" spans="1:11" s="73" customFormat="1">
      <c r="A171" s="134">
        <v>125</v>
      </c>
      <c r="B171" s="134" t="s">
        <v>168</v>
      </c>
      <c r="C171" s="135" t="s">
        <v>546</v>
      </c>
      <c r="D171" s="40" t="s">
        <v>547</v>
      </c>
      <c r="E171" s="40" t="s">
        <v>548</v>
      </c>
      <c r="F171" s="124" t="s">
        <v>205</v>
      </c>
      <c r="G171" s="125">
        <v>250000</v>
      </c>
      <c r="H171" s="125">
        <v>200000</v>
      </c>
      <c r="I171" s="125">
        <v>20</v>
      </c>
      <c r="J171" s="136"/>
      <c r="K171" s="137" t="e">
        <f>G171-#REF!</f>
        <v>#REF!</v>
      </c>
    </row>
    <row r="172" spans="1:11" s="73" customFormat="1" ht="42">
      <c r="A172" s="134">
        <v>126</v>
      </c>
      <c r="B172" s="134" t="s">
        <v>168</v>
      </c>
      <c r="C172" s="135" t="s">
        <v>549</v>
      </c>
      <c r="D172" s="40" t="s">
        <v>550</v>
      </c>
      <c r="E172" s="40" t="s">
        <v>551</v>
      </c>
      <c r="F172" s="124" t="s">
        <v>205</v>
      </c>
      <c r="G172" s="125">
        <v>200000</v>
      </c>
      <c r="H172" s="125">
        <v>140000</v>
      </c>
      <c r="I172" s="125">
        <v>20</v>
      </c>
      <c r="J172" s="136"/>
      <c r="K172" s="137" t="e">
        <f>G172-#REF!</f>
        <v>#REF!</v>
      </c>
    </row>
    <row r="173" spans="1:11" s="73" customFormat="1" ht="42">
      <c r="A173" s="134">
        <v>127</v>
      </c>
      <c r="B173" s="134" t="s">
        <v>168</v>
      </c>
      <c r="C173" s="135" t="s">
        <v>552</v>
      </c>
      <c r="D173" s="40" t="s">
        <v>553</v>
      </c>
      <c r="E173" s="40" t="s">
        <v>554</v>
      </c>
      <c r="F173" s="124" t="s">
        <v>317</v>
      </c>
      <c r="G173" s="125">
        <v>196000</v>
      </c>
      <c r="H173" s="125">
        <v>149000</v>
      </c>
      <c r="I173" s="125">
        <v>290</v>
      </c>
      <c r="J173" s="151"/>
      <c r="K173" s="137" t="e">
        <f>G173-#REF!</f>
        <v>#REF!</v>
      </c>
    </row>
    <row r="174" spans="1:11" s="67" customFormat="1" ht="42">
      <c r="A174" s="110">
        <v>128</v>
      </c>
      <c r="B174" s="110" t="s">
        <v>168</v>
      </c>
      <c r="C174" s="111" t="s">
        <v>555</v>
      </c>
      <c r="D174" s="50" t="s">
        <v>556</v>
      </c>
      <c r="E174" s="50" t="s">
        <v>557</v>
      </c>
      <c r="F174" s="112" t="s">
        <v>317</v>
      </c>
      <c r="G174" s="75">
        <v>204000</v>
      </c>
      <c r="H174" s="75">
        <v>204000</v>
      </c>
      <c r="I174" s="75">
        <v>20</v>
      </c>
    </row>
    <row r="175" spans="1:11" s="67" customFormat="1" ht="42">
      <c r="A175" s="110">
        <v>129</v>
      </c>
      <c r="B175" s="110" t="s">
        <v>14</v>
      </c>
      <c r="C175" s="111" t="s">
        <v>558</v>
      </c>
      <c r="D175" s="50" t="s">
        <v>559</v>
      </c>
      <c r="E175" s="50" t="s">
        <v>560</v>
      </c>
      <c r="F175" s="112" t="s">
        <v>223</v>
      </c>
      <c r="G175" s="75">
        <v>17000</v>
      </c>
      <c r="H175" s="75">
        <v>17000</v>
      </c>
      <c r="I175" s="75">
        <v>20</v>
      </c>
    </row>
    <row r="176" spans="1:11" s="67" customFormat="1">
      <c r="A176" s="113">
        <v>130</v>
      </c>
      <c r="B176" s="127" t="s">
        <v>14</v>
      </c>
      <c r="C176" s="114" t="s">
        <v>561</v>
      </c>
      <c r="D176" s="115" t="s">
        <v>562</v>
      </c>
      <c r="E176" s="50" t="s">
        <v>563</v>
      </c>
      <c r="F176" s="131">
        <v>2</v>
      </c>
      <c r="G176" s="54">
        <v>5000</v>
      </c>
      <c r="H176" s="54">
        <v>5000</v>
      </c>
      <c r="I176" s="75">
        <v>10</v>
      </c>
    </row>
    <row r="177" spans="1:11" s="67" customFormat="1">
      <c r="A177" s="117"/>
      <c r="B177" s="128"/>
      <c r="C177" s="118"/>
      <c r="D177" s="119"/>
      <c r="E177" s="141" t="s">
        <v>564</v>
      </c>
      <c r="F177" s="112" t="s">
        <v>219</v>
      </c>
      <c r="G177" s="75">
        <v>20000</v>
      </c>
      <c r="H177" s="75">
        <v>20000</v>
      </c>
      <c r="I177" s="75"/>
    </row>
    <row r="178" spans="1:11" s="67" customFormat="1" ht="42">
      <c r="A178" s="117"/>
      <c r="B178" s="128"/>
      <c r="C178" s="118"/>
      <c r="D178" s="119"/>
      <c r="E178" s="141" t="s">
        <v>565</v>
      </c>
      <c r="F178" s="112" t="s">
        <v>219</v>
      </c>
      <c r="G178" s="75">
        <v>60000</v>
      </c>
      <c r="H178" s="75">
        <v>60000</v>
      </c>
      <c r="I178" s="75"/>
    </row>
    <row r="179" spans="1:11" s="67" customFormat="1" ht="42">
      <c r="A179" s="117"/>
      <c r="B179" s="128"/>
      <c r="C179" s="118"/>
      <c r="D179" s="119"/>
      <c r="E179" s="141" t="s">
        <v>566</v>
      </c>
      <c r="F179" s="112" t="s">
        <v>219</v>
      </c>
      <c r="G179" s="75">
        <v>100000</v>
      </c>
      <c r="H179" s="75">
        <v>100000</v>
      </c>
      <c r="I179" s="75"/>
    </row>
    <row r="180" spans="1:11" s="67" customFormat="1" ht="42">
      <c r="A180" s="117"/>
      <c r="B180" s="128"/>
      <c r="C180" s="118"/>
      <c r="D180" s="119"/>
      <c r="E180" s="50" t="s">
        <v>567</v>
      </c>
      <c r="F180" s="112" t="s">
        <v>219</v>
      </c>
      <c r="G180" s="75">
        <v>71400</v>
      </c>
      <c r="H180" s="75">
        <v>71400</v>
      </c>
      <c r="I180" s="75"/>
    </row>
    <row r="181" spans="1:11" s="67" customFormat="1" ht="64.5" customHeight="1">
      <c r="A181" s="117"/>
      <c r="B181" s="128"/>
      <c r="C181" s="118"/>
      <c r="D181" s="119"/>
      <c r="E181" s="50" t="s">
        <v>568</v>
      </c>
      <c r="F181" s="112" t="s">
        <v>205</v>
      </c>
      <c r="G181" s="75">
        <v>128600</v>
      </c>
      <c r="H181" s="75">
        <v>128600</v>
      </c>
      <c r="I181" s="75"/>
    </row>
    <row r="182" spans="1:11" s="67" customFormat="1" ht="42">
      <c r="A182" s="110">
        <v>131</v>
      </c>
      <c r="B182" s="110" t="s">
        <v>14</v>
      </c>
      <c r="C182" s="111" t="s">
        <v>569</v>
      </c>
      <c r="D182" s="50" t="s">
        <v>570</v>
      </c>
      <c r="E182" s="50" t="s">
        <v>571</v>
      </c>
      <c r="F182" s="112" t="s">
        <v>205</v>
      </c>
      <c r="G182" s="75">
        <v>168000</v>
      </c>
      <c r="H182" s="75">
        <v>168000</v>
      </c>
      <c r="I182" s="75">
        <v>50</v>
      </c>
    </row>
    <row r="183" spans="1:11" s="67" customFormat="1" ht="42">
      <c r="A183" s="110">
        <v>132</v>
      </c>
      <c r="B183" s="110" t="s">
        <v>14</v>
      </c>
      <c r="C183" s="111" t="s">
        <v>572</v>
      </c>
      <c r="D183" s="50" t="s">
        <v>573</v>
      </c>
      <c r="E183" s="50" t="s">
        <v>574</v>
      </c>
      <c r="F183" s="112" t="s">
        <v>575</v>
      </c>
      <c r="G183" s="75">
        <v>129200</v>
      </c>
      <c r="H183" s="75">
        <v>129200</v>
      </c>
      <c r="I183" s="75">
        <v>300</v>
      </c>
    </row>
    <row r="184" spans="1:11" s="67" customFormat="1" ht="201.75" customHeight="1">
      <c r="A184" s="110">
        <v>133</v>
      </c>
      <c r="B184" s="110" t="s">
        <v>14</v>
      </c>
      <c r="C184" s="111" t="s">
        <v>576</v>
      </c>
      <c r="D184" s="50" t="s">
        <v>577</v>
      </c>
      <c r="E184" s="141" t="s">
        <v>578</v>
      </c>
      <c r="F184" s="112" t="s">
        <v>217</v>
      </c>
      <c r="G184" s="75">
        <v>150000</v>
      </c>
      <c r="H184" s="75">
        <v>150000</v>
      </c>
      <c r="I184" s="75">
        <v>50</v>
      </c>
    </row>
    <row r="185" spans="1:11" s="67" customFormat="1" ht="42">
      <c r="A185" s="110">
        <v>134</v>
      </c>
      <c r="B185" s="110" t="s">
        <v>14</v>
      </c>
      <c r="C185" s="111" t="s">
        <v>579</v>
      </c>
      <c r="D185" s="50" t="s">
        <v>580</v>
      </c>
      <c r="E185" s="50" t="s">
        <v>581</v>
      </c>
      <c r="F185" s="112" t="s">
        <v>223</v>
      </c>
      <c r="G185" s="75">
        <v>25250</v>
      </c>
      <c r="H185" s="75">
        <v>25250</v>
      </c>
      <c r="I185" s="75">
        <v>95</v>
      </c>
    </row>
    <row r="186" spans="1:11" s="67" customFormat="1" ht="231">
      <c r="A186" s="110">
        <v>135</v>
      </c>
      <c r="B186" s="110" t="s">
        <v>14</v>
      </c>
      <c r="C186" s="111" t="s">
        <v>582</v>
      </c>
      <c r="D186" s="50" t="s">
        <v>583</v>
      </c>
      <c r="E186" s="141" t="s">
        <v>584</v>
      </c>
      <c r="F186" s="112" t="s">
        <v>223</v>
      </c>
      <c r="G186" s="75">
        <v>909210</v>
      </c>
      <c r="H186" s="75">
        <v>909210</v>
      </c>
      <c r="I186" s="75">
        <v>175</v>
      </c>
    </row>
    <row r="187" spans="1:11" s="73" customFormat="1" ht="42">
      <c r="A187" s="134">
        <v>136</v>
      </c>
      <c r="B187" s="134" t="s">
        <v>63</v>
      </c>
      <c r="C187" s="135" t="s">
        <v>585</v>
      </c>
      <c r="D187" s="40" t="s">
        <v>586</v>
      </c>
      <c r="E187" s="40" t="s">
        <v>587</v>
      </c>
      <c r="F187" s="124" t="s">
        <v>205</v>
      </c>
      <c r="G187" s="125">
        <v>168000</v>
      </c>
      <c r="H187" s="125">
        <v>152000</v>
      </c>
      <c r="I187" s="125">
        <v>20</v>
      </c>
      <c r="J187" s="136"/>
      <c r="K187" s="137" t="e">
        <f>G187-#REF!</f>
        <v>#REF!</v>
      </c>
    </row>
    <row r="188" spans="1:11" s="67" customFormat="1">
      <c r="A188" s="110">
        <v>137</v>
      </c>
      <c r="B188" s="110" t="s">
        <v>63</v>
      </c>
      <c r="C188" s="111" t="s">
        <v>588</v>
      </c>
      <c r="D188" s="50" t="s">
        <v>589</v>
      </c>
      <c r="E188" s="50" t="s">
        <v>588</v>
      </c>
      <c r="F188" s="112" t="s">
        <v>205</v>
      </c>
      <c r="G188" s="75">
        <v>220000</v>
      </c>
      <c r="H188" s="75">
        <v>220000</v>
      </c>
      <c r="I188" s="75">
        <v>10</v>
      </c>
      <c r="J188" s="144"/>
    </row>
    <row r="189" spans="1:11" s="73" customFormat="1" ht="42">
      <c r="A189" s="134">
        <v>138</v>
      </c>
      <c r="B189" s="134" t="s">
        <v>63</v>
      </c>
      <c r="C189" s="135" t="s">
        <v>590</v>
      </c>
      <c r="D189" s="40" t="s">
        <v>591</v>
      </c>
      <c r="E189" s="40" t="s">
        <v>592</v>
      </c>
      <c r="F189" s="124" t="s">
        <v>205</v>
      </c>
      <c r="G189" s="125">
        <v>162000</v>
      </c>
      <c r="H189" s="125">
        <v>152000</v>
      </c>
      <c r="I189" s="125">
        <v>15</v>
      </c>
      <c r="J189" s="136"/>
      <c r="K189" s="137" t="e">
        <f>G189-#REF!</f>
        <v>#REF!</v>
      </c>
    </row>
    <row r="190" spans="1:11" s="73" customFormat="1">
      <c r="A190" s="134">
        <v>139</v>
      </c>
      <c r="B190" s="134" t="s">
        <v>63</v>
      </c>
      <c r="C190" s="135" t="s">
        <v>593</v>
      </c>
      <c r="D190" s="40" t="s">
        <v>594</v>
      </c>
      <c r="E190" s="40" t="s">
        <v>595</v>
      </c>
      <c r="F190" s="124" t="s">
        <v>205</v>
      </c>
      <c r="G190" s="125">
        <v>230400</v>
      </c>
      <c r="H190" s="125">
        <v>201600</v>
      </c>
      <c r="I190" s="125">
        <v>96</v>
      </c>
      <c r="J190" s="136"/>
      <c r="K190" s="137" t="e">
        <f>G190-#REF!</f>
        <v>#REF!</v>
      </c>
    </row>
    <row r="191" spans="1:11" s="73" customFormat="1" ht="42">
      <c r="A191" s="134">
        <v>140</v>
      </c>
      <c r="B191" s="134" t="s">
        <v>63</v>
      </c>
      <c r="C191" s="135" t="s">
        <v>596</v>
      </c>
      <c r="D191" s="40" t="s">
        <v>597</v>
      </c>
      <c r="E191" s="40" t="s">
        <v>596</v>
      </c>
      <c r="F191" s="124" t="s">
        <v>205</v>
      </c>
      <c r="G191" s="125">
        <v>78000</v>
      </c>
      <c r="H191" s="125">
        <v>68000</v>
      </c>
      <c r="I191" s="125">
        <v>20</v>
      </c>
      <c r="J191" s="136"/>
      <c r="K191" s="137" t="e">
        <f>G191-#REF!</f>
        <v>#REF!</v>
      </c>
    </row>
    <row r="192" spans="1:11" s="73" customFormat="1">
      <c r="A192" s="134">
        <v>141</v>
      </c>
      <c r="B192" s="134" t="s">
        <v>63</v>
      </c>
      <c r="C192" s="135" t="s">
        <v>598</v>
      </c>
      <c r="D192" s="40" t="s">
        <v>599</v>
      </c>
      <c r="E192" s="40" t="s">
        <v>596</v>
      </c>
      <c r="F192" s="124" t="s">
        <v>205</v>
      </c>
      <c r="G192" s="125">
        <v>117000</v>
      </c>
      <c r="H192" s="125">
        <v>102000</v>
      </c>
      <c r="I192" s="125">
        <v>30</v>
      </c>
      <c r="J192" s="136"/>
      <c r="K192" s="137" t="e">
        <f>G192-#REF!</f>
        <v>#REF!</v>
      </c>
    </row>
    <row r="193" spans="1:11" s="73" customFormat="1" ht="42">
      <c r="A193" s="134">
        <v>142</v>
      </c>
      <c r="B193" s="134" t="s">
        <v>63</v>
      </c>
      <c r="C193" s="135" t="s">
        <v>600</v>
      </c>
      <c r="D193" s="40" t="s">
        <v>601</v>
      </c>
      <c r="E193" s="40" t="s">
        <v>602</v>
      </c>
      <c r="F193" s="124" t="s">
        <v>205</v>
      </c>
      <c r="G193" s="125">
        <v>150000</v>
      </c>
      <c r="H193" s="125">
        <v>70000</v>
      </c>
      <c r="I193" s="125">
        <v>25</v>
      </c>
      <c r="J193" s="136"/>
      <c r="K193" s="137" t="e">
        <f>G193-#REF!</f>
        <v>#REF!</v>
      </c>
    </row>
    <row r="194" spans="1:11" s="67" customFormat="1" ht="42">
      <c r="A194" s="110">
        <v>143</v>
      </c>
      <c r="B194" s="110" t="s">
        <v>63</v>
      </c>
      <c r="C194" s="111" t="s">
        <v>603</v>
      </c>
      <c r="D194" s="50" t="s">
        <v>604</v>
      </c>
      <c r="E194" s="50" t="s">
        <v>605</v>
      </c>
      <c r="F194" s="112" t="s">
        <v>205</v>
      </c>
      <c r="G194" s="75">
        <v>76000</v>
      </c>
      <c r="H194" s="75">
        <v>76000</v>
      </c>
      <c r="I194" s="75">
        <v>20</v>
      </c>
    </row>
    <row r="195" spans="1:11" s="67" customFormat="1" ht="42">
      <c r="A195" s="110">
        <v>144</v>
      </c>
      <c r="B195" s="110" t="s">
        <v>63</v>
      </c>
      <c r="C195" s="111" t="s">
        <v>606</v>
      </c>
      <c r="D195" s="50" t="s">
        <v>607</v>
      </c>
      <c r="E195" s="50" t="s">
        <v>278</v>
      </c>
      <c r="F195" s="112" t="s">
        <v>205</v>
      </c>
      <c r="G195" s="75">
        <v>72000</v>
      </c>
      <c r="H195" s="75">
        <v>72000</v>
      </c>
      <c r="I195" s="75">
        <v>10</v>
      </c>
    </row>
    <row r="196" spans="1:11" s="67" customFormat="1" ht="42">
      <c r="A196" s="110">
        <v>145</v>
      </c>
      <c r="B196" s="110" t="s">
        <v>63</v>
      </c>
      <c r="C196" s="111" t="s">
        <v>278</v>
      </c>
      <c r="D196" s="50" t="s">
        <v>608</v>
      </c>
      <c r="E196" s="50" t="s">
        <v>605</v>
      </c>
      <c r="F196" s="112" t="s">
        <v>205</v>
      </c>
      <c r="G196" s="75">
        <v>108000</v>
      </c>
      <c r="H196" s="75">
        <v>108000</v>
      </c>
      <c r="I196" s="75">
        <v>20</v>
      </c>
    </row>
    <row r="197" spans="1:11" s="73" customFormat="1">
      <c r="A197" s="134">
        <v>146</v>
      </c>
      <c r="B197" s="134" t="s">
        <v>63</v>
      </c>
      <c r="C197" s="135" t="s">
        <v>609</v>
      </c>
      <c r="D197" s="40" t="s">
        <v>610</v>
      </c>
      <c r="E197" s="40" t="s">
        <v>609</v>
      </c>
      <c r="F197" s="124" t="s">
        <v>205</v>
      </c>
      <c r="G197" s="125">
        <v>252000</v>
      </c>
      <c r="H197" s="125">
        <v>168000</v>
      </c>
      <c r="I197" s="125">
        <v>30</v>
      </c>
      <c r="J197" s="138"/>
      <c r="K197" s="137" t="e">
        <f>G197-#REF!</f>
        <v>#REF!</v>
      </c>
    </row>
    <row r="198" spans="1:11" s="67" customFormat="1">
      <c r="A198" s="110">
        <v>147</v>
      </c>
      <c r="B198" s="110" t="s">
        <v>63</v>
      </c>
      <c r="C198" s="111" t="s">
        <v>609</v>
      </c>
      <c r="D198" s="50" t="s">
        <v>611</v>
      </c>
      <c r="E198" s="50" t="s">
        <v>609</v>
      </c>
      <c r="F198" s="112" t="s">
        <v>205</v>
      </c>
      <c r="G198" s="75">
        <v>108000</v>
      </c>
      <c r="H198" s="75">
        <v>108000</v>
      </c>
      <c r="I198" s="75">
        <v>20</v>
      </c>
    </row>
    <row r="199" spans="1:11" s="73" customFormat="1" ht="42">
      <c r="A199" s="134">
        <v>148</v>
      </c>
      <c r="B199" s="134" t="s">
        <v>63</v>
      </c>
      <c r="C199" s="135" t="s">
        <v>612</v>
      </c>
      <c r="D199" s="40" t="s">
        <v>613</v>
      </c>
      <c r="E199" s="40" t="s">
        <v>614</v>
      </c>
      <c r="F199" s="124" t="s">
        <v>205</v>
      </c>
      <c r="G199" s="125">
        <v>132300</v>
      </c>
      <c r="H199" s="125">
        <v>117600</v>
      </c>
      <c r="I199" s="125">
        <v>49</v>
      </c>
      <c r="J199" s="136"/>
      <c r="K199" s="137" t="e">
        <f>G199-#REF!</f>
        <v>#REF!</v>
      </c>
    </row>
    <row r="200" spans="1:11" s="67" customFormat="1">
      <c r="A200" s="110">
        <v>149</v>
      </c>
      <c r="B200" s="110" t="s">
        <v>63</v>
      </c>
      <c r="C200" s="111" t="s">
        <v>605</v>
      </c>
      <c r="D200" s="50" t="s">
        <v>615</v>
      </c>
      <c r="E200" s="50" t="s">
        <v>605</v>
      </c>
      <c r="F200" s="112" t="s">
        <v>205</v>
      </c>
      <c r="G200" s="75">
        <v>108000</v>
      </c>
      <c r="H200" s="75">
        <v>108000</v>
      </c>
      <c r="I200" s="75">
        <v>20</v>
      </c>
    </row>
    <row r="201" spans="1:11" s="73" customFormat="1">
      <c r="A201" s="134">
        <v>150</v>
      </c>
      <c r="B201" s="134" t="s">
        <v>63</v>
      </c>
      <c r="C201" s="135" t="s">
        <v>596</v>
      </c>
      <c r="D201" s="40" t="s">
        <v>616</v>
      </c>
      <c r="E201" s="40" t="s">
        <v>617</v>
      </c>
      <c r="F201" s="124" t="s">
        <v>205</v>
      </c>
      <c r="G201" s="125">
        <v>133200</v>
      </c>
      <c r="H201" s="125">
        <v>118500</v>
      </c>
      <c r="I201" s="125">
        <v>30</v>
      </c>
      <c r="J201" s="138"/>
      <c r="K201" s="137" t="e">
        <f>G201-#REF!</f>
        <v>#REF!</v>
      </c>
    </row>
    <row r="202" spans="1:11" s="67" customFormat="1" ht="42">
      <c r="A202" s="110">
        <v>151</v>
      </c>
      <c r="B202" s="110" t="s">
        <v>63</v>
      </c>
      <c r="C202" s="111" t="s">
        <v>605</v>
      </c>
      <c r="D202" s="50" t="s">
        <v>618</v>
      </c>
      <c r="E202" s="50" t="s">
        <v>605</v>
      </c>
      <c r="F202" s="112" t="s">
        <v>205</v>
      </c>
      <c r="G202" s="75">
        <v>108000</v>
      </c>
      <c r="H202" s="75">
        <v>108000</v>
      </c>
      <c r="I202" s="75">
        <v>20</v>
      </c>
    </row>
    <row r="203" spans="1:11" s="67" customFormat="1" ht="42">
      <c r="A203" s="110">
        <v>152</v>
      </c>
      <c r="B203" s="110" t="s">
        <v>63</v>
      </c>
      <c r="C203" s="111" t="s">
        <v>605</v>
      </c>
      <c r="D203" s="50" t="s">
        <v>619</v>
      </c>
      <c r="E203" s="50" t="s">
        <v>605</v>
      </c>
      <c r="F203" s="112" t="s">
        <v>205</v>
      </c>
      <c r="G203" s="75">
        <v>108000</v>
      </c>
      <c r="H203" s="75">
        <v>108000</v>
      </c>
      <c r="I203" s="75">
        <v>20</v>
      </c>
    </row>
    <row r="204" spans="1:11" s="67" customFormat="1" ht="42">
      <c r="A204" s="110">
        <v>153</v>
      </c>
      <c r="B204" s="110" t="s">
        <v>63</v>
      </c>
      <c r="C204" s="111" t="s">
        <v>605</v>
      </c>
      <c r="D204" s="50" t="s">
        <v>620</v>
      </c>
      <c r="E204" s="50" t="s">
        <v>605</v>
      </c>
      <c r="F204" s="112" t="s">
        <v>205</v>
      </c>
      <c r="G204" s="75">
        <v>108000</v>
      </c>
      <c r="H204" s="75">
        <v>108000</v>
      </c>
      <c r="I204" s="75">
        <v>20</v>
      </c>
    </row>
    <row r="205" spans="1:11" s="73" customFormat="1" ht="42">
      <c r="A205" s="134">
        <v>154</v>
      </c>
      <c r="B205" s="134" t="s">
        <v>63</v>
      </c>
      <c r="C205" s="135" t="s">
        <v>621</v>
      </c>
      <c r="D205" s="40" t="s">
        <v>622</v>
      </c>
      <c r="E205" s="142" t="s">
        <v>623</v>
      </c>
      <c r="F205" s="124" t="s">
        <v>205</v>
      </c>
      <c r="G205" s="125">
        <v>66000</v>
      </c>
      <c r="H205" s="125">
        <v>60000</v>
      </c>
      <c r="I205" s="125">
        <v>20</v>
      </c>
      <c r="J205" s="136"/>
      <c r="K205" s="137" t="e">
        <f>G205-#REF!</f>
        <v>#REF!</v>
      </c>
    </row>
    <row r="206" spans="1:11" s="67" customFormat="1">
      <c r="A206" s="110">
        <v>155</v>
      </c>
      <c r="B206" s="110" t="s">
        <v>63</v>
      </c>
      <c r="C206" s="111" t="s">
        <v>587</v>
      </c>
      <c r="D206" s="50" t="s">
        <v>624</v>
      </c>
      <c r="E206" s="50" t="s">
        <v>587</v>
      </c>
      <c r="F206" s="112" t="s">
        <v>205</v>
      </c>
      <c r="G206" s="75">
        <v>90000</v>
      </c>
      <c r="H206" s="75">
        <v>90000</v>
      </c>
      <c r="I206" s="75">
        <v>23</v>
      </c>
    </row>
    <row r="207" spans="1:11" s="67" customFormat="1">
      <c r="A207" s="110">
        <v>156</v>
      </c>
      <c r="B207" s="110" t="s">
        <v>63</v>
      </c>
      <c r="C207" s="111" t="s">
        <v>605</v>
      </c>
      <c r="D207" s="50" t="s">
        <v>625</v>
      </c>
      <c r="E207" s="50" t="s">
        <v>605</v>
      </c>
      <c r="F207" s="112" t="s">
        <v>205</v>
      </c>
      <c r="G207" s="75">
        <v>90000</v>
      </c>
      <c r="H207" s="75">
        <v>90000</v>
      </c>
      <c r="I207" s="75">
        <v>20</v>
      </c>
    </row>
    <row r="208" spans="1:11" s="73" customFormat="1" ht="42">
      <c r="A208" s="134">
        <v>157</v>
      </c>
      <c r="B208" s="134" t="s">
        <v>63</v>
      </c>
      <c r="C208" s="135" t="s">
        <v>296</v>
      </c>
      <c r="D208" s="40" t="s">
        <v>626</v>
      </c>
      <c r="E208" s="40" t="s">
        <v>296</v>
      </c>
      <c r="F208" s="124" t="s">
        <v>205</v>
      </c>
      <c r="G208" s="125">
        <v>164000</v>
      </c>
      <c r="H208" s="125">
        <v>150000</v>
      </c>
      <c r="I208" s="125">
        <v>20</v>
      </c>
      <c r="J208" s="138"/>
      <c r="K208" s="137" t="e">
        <f>G208-#REF!</f>
        <v>#REF!</v>
      </c>
    </row>
    <row r="209" spans="1:11" s="73" customFormat="1" ht="42">
      <c r="A209" s="134">
        <v>158</v>
      </c>
      <c r="B209" s="134" t="s">
        <v>63</v>
      </c>
      <c r="C209" s="135" t="s">
        <v>593</v>
      </c>
      <c r="D209" s="40" t="s">
        <v>627</v>
      </c>
      <c r="E209" s="142" t="s">
        <v>628</v>
      </c>
      <c r="F209" s="124" t="s">
        <v>205</v>
      </c>
      <c r="G209" s="125">
        <v>157500</v>
      </c>
      <c r="H209" s="125">
        <v>140000</v>
      </c>
      <c r="I209" s="125">
        <v>35</v>
      </c>
      <c r="J209" s="138"/>
      <c r="K209" s="137" t="e">
        <f>G209-#REF!</f>
        <v>#REF!</v>
      </c>
    </row>
    <row r="210" spans="1:11" s="73" customFormat="1">
      <c r="A210" s="134">
        <v>159</v>
      </c>
      <c r="B210" s="134" t="s">
        <v>63</v>
      </c>
      <c r="C210" s="135" t="s">
        <v>593</v>
      </c>
      <c r="D210" s="40" t="s">
        <v>629</v>
      </c>
      <c r="E210" s="142" t="s">
        <v>628</v>
      </c>
      <c r="F210" s="124" t="s">
        <v>205</v>
      </c>
      <c r="G210" s="125">
        <v>72000</v>
      </c>
      <c r="H210" s="125">
        <v>63000</v>
      </c>
      <c r="I210" s="125">
        <v>30</v>
      </c>
      <c r="J210" s="138"/>
      <c r="K210" s="137" t="e">
        <f>G210-#REF!</f>
        <v>#REF!</v>
      </c>
    </row>
    <row r="211" spans="1:11" s="67" customFormat="1" ht="22.5" customHeight="1">
      <c r="A211" s="110">
        <v>160</v>
      </c>
      <c r="B211" s="110" t="s">
        <v>63</v>
      </c>
      <c r="C211" s="111" t="s">
        <v>605</v>
      </c>
      <c r="D211" s="50" t="s">
        <v>630</v>
      </c>
      <c r="E211" s="50" t="s">
        <v>605</v>
      </c>
      <c r="F211" s="112" t="s">
        <v>205</v>
      </c>
      <c r="G211" s="75">
        <v>144000</v>
      </c>
      <c r="H211" s="75">
        <v>144000</v>
      </c>
      <c r="I211" s="75">
        <v>20</v>
      </c>
      <c r="J211" s="56"/>
    </row>
    <row r="212" spans="1:11" s="67" customFormat="1">
      <c r="A212" s="110">
        <v>161</v>
      </c>
      <c r="B212" s="110" t="s">
        <v>63</v>
      </c>
      <c r="C212" s="111" t="s">
        <v>605</v>
      </c>
      <c r="D212" s="50" t="s">
        <v>631</v>
      </c>
      <c r="E212" s="50" t="s">
        <v>605</v>
      </c>
      <c r="F212" s="112" t="s">
        <v>205</v>
      </c>
      <c r="G212" s="75">
        <v>126000</v>
      </c>
      <c r="H212" s="75">
        <v>126000</v>
      </c>
      <c r="I212" s="75">
        <v>30</v>
      </c>
    </row>
    <row r="213" spans="1:11" s="67" customFormat="1">
      <c r="A213" s="110">
        <v>162</v>
      </c>
      <c r="B213" s="110" t="s">
        <v>63</v>
      </c>
      <c r="C213" s="111" t="s">
        <v>609</v>
      </c>
      <c r="D213" s="50" t="s">
        <v>632</v>
      </c>
      <c r="E213" s="149" t="s">
        <v>609</v>
      </c>
      <c r="F213" s="112" t="s">
        <v>205</v>
      </c>
      <c r="G213" s="75">
        <v>70000</v>
      </c>
      <c r="H213" s="75">
        <v>70000</v>
      </c>
      <c r="I213" s="75">
        <v>30</v>
      </c>
    </row>
    <row r="214" spans="1:11" s="67" customFormat="1" ht="25.5" customHeight="1">
      <c r="A214" s="110">
        <v>163</v>
      </c>
      <c r="B214" s="110" t="s">
        <v>63</v>
      </c>
      <c r="C214" s="111" t="s">
        <v>605</v>
      </c>
      <c r="D214" s="50" t="s">
        <v>633</v>
      </c>
      <c r="E214" s="50" t="s">
        <v>605</v>
      </c>
      <c r="F214" s="112" t="s">
        <v>205</v>
      </c>
      <c r="G214" s="75">
        <v>108000</v>
      </c>
      <c r="H214" s="75">
        <v>108000</v>
      </c>
      <c r="I214" s="75">
        <v>20</v>
      </c>
    </row>
    <row r="215" spans="1:11" s="67" customFormat="1" ht="42">
      <c r="A215" s="110">
        <v>164</v>
      </c>
      <c r="B215" s="110" t="s">
        <v>47</v>
      </c>
      <c r="C215" s="111" t="s">
        <v>634</v>
      </c>
      <c r="D215" s="50" t="s">
        <v>635</v>
      </c>
      <c r="E215" s="50" t="s">
        <v>636</v>
      </c>
      <c r="F215" s="112" t="s">
        <v>205</v>
      </c>
      <c r="G215" s="75">
        <v>2088000</v>
      </c>
      <c r="H215" s="75">
        <v>2088000</v>
      </c>
      <c r="I215" s="75">
        <v>1200</v>
      </c>
    </row>
    <row r="216" spans="1:11" s="67" customFormat="1" ht="42">
      <c r="A216" s="110">
        <v>165</v>
      </c>
      <c r="B216" s="110" t="s">
        <v>47</v>
      </c>
      <c r="C216" s="111" t="s">
        <v>637</v>
      </c>
      <c r="D216" s="50" t="s">
        <v>638</v>
      </c>
      <c r="E216" s="50" t="s">
        <v>637</v>
      </c>
      <c r="F216" s="112" t="s">
        <v>217</v>
      </c>
      <c r="G216" s="75">
        <v>960000</v>
      </c>
      <c r="H216" s="75">
        <v>960000</v>
      </c>
      <c r="I216" s="75">
        <v>1200</v>
      </c>
    </row>
    <row r="217" spans="1:11" s="67" customFormat="1" ht="42">
      <c r="A217" s="110">
        <v>166</v>
      </c>
      <c r="B217" s="110" t="s">
        <v>47</v>
      </c>
      <c r="C217" s="111" t="s">
        <v>634</v>
      </c>
      <c r="D217" s="50" t="s">
        <v>639</v>
      </c>
      <c r="E217" s="50" t="s">
        <v>636</v>
      </c>
      <c r="F217" s="112" t="s">
        <v>205</v>
      </c>
      <c r="G217" s="75">
        <v>2088000</v>
      </c>
      <c r="H217" s="75">
        <v>2088000</v>
      </c>
      <c r="I217" s="75">
        <v>1200</v>
      </c>
    </row>
    <row r="218" spans="1:11" s="67" customFormat="1" ht="42">
      <c r="A218" s="110">
        <v>167</v>
      </c>
      <c r="B218" s="110" t="s">
        <v>47</v>
      </c>
      <c r="C218" s="111" t="s">
        <v>637</v>
      </c>
      <c r="D218" s="50" t="s">
        <v>638</v>
      </c>
      <c r="E218" s="50" t="s">
        <v>637</v>
      </c>
      <c r="F218" s="112" t="s">
        <v>217</v>
      </c>
      <c r="G218" s="75">
        <v>960000</v>
      </c>
      <c r="H218" s="75">
        <v>960000</v>
      </c>
      <c r="I218" s="75">
        <v>1200</v>
      </c>
    </row>
    <row r="219" spans="1:11" s="67" customFormat="1" ht="42.75" customHeight="1">
      <c r="A219" s="113">
        <v>168</v>
      </c>
      <c r="B219" s="113" t="s">
        <v>50</v>
      </c>
      <c r="C219" s="114" t="s">
        <v>640</v>
      </c>
      <c r="D219" s="115" t="s">
        <v>641</v>
      </c>
      <c r="E219" s="50" t="s">
        <v>642</v>
      </c>
      <c r="F219" s="131">
        <v>2</v>
      </c>
      <c r="G219" s="54">
        <v>39600</v>
      </c>
      <c r="H219" s="54">
        <v>39600</v>
      </c>
      <c r="I219" s="75">
        <v>258</v>
      </c>
    </row>
    <row r="220" spans="1:11" s="67" customFormat="1">
      <c r="A220" s="117"/>
      <c r="B220" s="117"/>
      <c r="C220" s="118"/>
      <c r="D220" s="119"/>
      <c r="E220" s="50" t="s">
        <v>643</v>
      </c>
      <c r="F220" s="112" t="s">
        <v>217</v>
      </c>
      <c r="G220" s="75">
        <v>7500</v>
      </c>
      <c r="H220" s="75">
        <v>7500</v>
      </c>
      <c r="I220" s="75"/>
    </row>
    <row r="221" spans="1:11" s="67" customFormat="1" ht="42">
      <c r="A221" s="117"/>
      <c r="B221" s="117"/>
      <c r="C221" s="118"/>
      <c r="D221" s="119"/>
      <c r="E221" s="26" t="s">
        <v>644</v>
      </c>
      <c r="F221" s="110">
        <v>3</v>
      </c>
      <c r="G221" s="152">
        <v>339700</v>
      </c>
      <c r="H221" s="152">
        <v>339700</v>
      </c>
      <c r="I221" s="75"/>
    </row>
    <row r="222" spans="1:11" s="67" customFormat="1" ht="42">
      <c r="A222" s="117"/>
      <c r="B222" s="117"/>
      <c r="C222" s="118"/>
      <c r="D222" s="119"/>
      <c r="E222" s="50" t="s">
        <v>645</v>
      </c>
      <c r="F222" s="140">
        <v>3</v>
      </c>
      <c r="G222" s="75">
        <v>592200</v>
      </c>
      <c r="H222" s="75">
        <v>592200</v>
      </c>
      <c r="I222" s="75"/>
    </row>
    <row r="223" spans="1:11" s="67" customFormat="1">
      <c r="A223" s="117"/>
      <c r="B223" s="117"/>
      <c r="C223" s="118"/>
      <c r="D223" s="119"/>
      <c r="E223" s="50" t="s">
        <v>646</v>
      </c>
      <c r="F223" s="110">
        <v>3</v>
      </c>
      <c r="G223" s="54">
        <v>162800</v>
      </c>
      <c r="H223" s="54">
        <v>162800</v>
      </c>
      <c r="I223" s="75"/>
    </row>
    <row r="224" spans="1:11" s="67" customFormat="1" ht="42">
      <c r="A224" s="117"/>
      <c r="B224" s="117"/>
      <c r="C224" s="118"/>
      <c r="D224" s="119"/>
      <c r="E224" s="50" t="s">
        <v>647</v>
      </c>
      <c r="F224" s="131">
        <v>4</v>
      </c>
      <c r="G224" s="75">
        <v>544000</v>
      </c>
      <c r="H224" s="75">
        <v>544000</v>
      </c>
      <c r="I224" s="75"/>
    </row>
    <row r="225" spans="1:9" s="67" customFormat="1" ht="42">
      <c r="A225" s="113">
        <v>169</v>
      </c>
      <c r="B225" s="113" t="s">
        <v>50</v>
      </c>
      <c r="C225" s="114" t="s">
        <v>640</v>
      </c>
      <c r="D225" s="115" t="s">
        <v>648</v>
      </c>
      <c r="E225" s="50" t="s">
        <v>649</v>
      </c>
      <c r="F225" s="131">
        <v>2</v>
      </c>
      <c r="G225" s="54">
        <v>1567800</v>
      </c>
      <c r="H225" s="54">
        <v>1567800</v>
      </c>
      <c r="I225" s="75">
        <v>332</v>
      </c>
    </row>
    <row r="226" spans="1:9" s="67" customFormat="1">
      <c r="A226" s="117"/>
      <c r="B226" s="117"/>
      <c r="C226" s="118"/>
      <c r="D226" s="119"/>
      <c r="E226" s="50" t="s">
        <v>650</v>
      </c>
      <c r="F226" s="112" t="s">
        <v>217</v>
      </c>
      <c r="G226" s="54">
        <v>30000</v>
      </c>
      <c r="H226" s="54">
        <v>30000</v>
      </c>
      <c r="I226" s="75"/>
    </row>
    <row r="227" spans="1:9" s="67" customFormat="1" ht="42">
      <c r="A227" s="117"/>
      <c r="B227" s="117"/>
      <c r="C227" s="118"/>
      <c r="D227" s="119"/>
      <c r="E227" s="26" t="s">
        <v>644</v>
      </c>
      <c r="F227" s="153">
        <v>3</v>
      </c>
      <c r="G227" s="152">
        <v>47400</v>
      </c>
      <c r="H227" s="152">
        <v>47400</v>
      </c>
      <c r="I227" s="75"/>
    </row>
    <row r="228" spans="1:9" s="67" customFormat="1" ht="42">
      <c r="A228" s="117"/>
      <c r="B228" s="117"/>
      <c r="C228" s="118"/>
      <c r="D228" s="119"/>
      <c r="E228" s="50" t="s">
        <v>645</v>
      </c>
      <c r="F228" s="153">
        <v>3</v>
      </c>
      <c r="G228" s="75">
        <v>409500</v>
      </c>
      <c r="H228" s="75">
        <v>409500</v>
      </c>
      <c r="I228" s="75"/>
    </row>
    <row r="229" spans="1:9" s="67" customFormat="1">
      <c r="A229" s="117"/>
      <c r="B229" s="117"/>
      <c r="C229" s="118"/>
      <c r="D229" s="119"/>
      <c r="E229" s="50" t="s">
        <v>646</v>
      </c>
      <c r="F229" s="153">
        <v>3</v>
      </c>
      <c r="G229" s="54">
        <v>61600</v>
      </c>
      <c r="H229" s="54">
        <v>61600</v>
      </c>
      <c r="I229" s="75"/>
    </row>
    <row r="230" spans="1:9" s="67" customFormat="1" ht="42">
      <c r="A230" s="117"/>
      <c r="B230" s="117"/>
      <c r="C230" s="118"/>
      <c r="D230" s="119"/>
      <c r="E230" s="50" t="s">
        <v>647</v>
      </c>
      <c r="F230" s="153">
        <v>4</v>
      </c>
      <c r="G230" s="75">
        <v>428400</v>
      </c>
      <c r="H230" s="75">
        <v>428400</v>
      </c>
      <c r="I230" s="75"/>
    </row>
    <row r="231" spans="1:9" s="67" customFormat="1" ht="42">
      <c r="A231" s="113">
        <v>170</v>
      </c>
      <c r="B231" s="113" t="s">
        <v>50</v>
      </c>
      <c r="C231" s="114" t="s">
        <v>640</v>
      </c>
      <c r="D231" s="115" t="s">
        <v>651</v>
      </c>
      <c r="E231" s="50" t="s">
        <v>652</v>
      </c>
      <c r="F231" s="131">
        <v>2</v>
      </c>
      <c r="G231" s="54">
        <v>69300</v>
      </c>
      <c r="H231" s="54">
        <v>69300</v>
      </c>
      <c r="I231" s="75">
        <v>163</v>
      </c>
    </row>
    <row r="232" spans="1:9" s="67" customFormat="1">
      <c r="A232" s="117"/>
      <c r="B232" s="117"/>
      <c r="C232" s="118"/>
      <c r="D232" s="119"/>
      <c r="E232" s="50" t="s">
        <v>653</v>
      </c>
      <c r="F232" s="112" t="s">
        <v>217</v>
      </c>
      <c r="G232" s="75">
        <v>10500</v>
      </c>
      <c r="H232" s="75">
        <v>10500</v>
      </c>
      <c r="I232" s="75"/>
    </row>
    <row r="233" spans="1:9" s="67" customFormat="1" ht="42">
      <c r="A233" s="117"/>
      <c r="B233" s="117"/>
      <c r="C233" s="118"/>
      <c r="D233" s="119"/>
      <c r="E233" s="26" t="s">
        <v>644</v>
      </c>
      <c r="F233" s="153">
        <v>3</v>
      </c>
      <c r="G233" s="152">
        <v>86900</v>
      </c>
      <c r="H233" s="152">
        <v>86900</v>
      </c>
      <c r="I233" s="75"/>
    </row>
    <row r="234" spans="1:9" s="67" customFormat="1" ht="42">
      <c r="A234" s="117"/>
      <c r="B234" s="117"/>
      <c r="C234" s="118"/>
      <c r="D234" s="119"/>
      <c r="E234" s="50" t="s">
        <v>645</v>
      </c>
      <c r="F234" s="153">
        <v>3</v>
      </c>
      <c r="G234" s="75">
        <v>504000</v>
      </c>
      <c r="H234" s="75">
        <v>504000</v>
      </c>
      <c r="I234" s="75"/>
    </row>
    <row r="235" spans="1:9" s="67" customFormat="1">
      <c r="A235" s="117"/>
      <c r="B235" s="117"/>
      <c r="C235" s="118"/>
      <c r="D235" s="119"/>
      <c r="E235" s="50" t="s">
        <v>646</v>
      </c>
      <c r="F235" s="153">
        <v>3</v>
      </c>
      <c r="G235" s="54">
        <v>132000</v>
      </c>
      <c r="H235" s="54">
        <v>132000</v>
      </c>
      <c r="I235" s="75"/>
    </row>
    <row r="236" spans="1:9" s="67" customFormat="1" ht="42">
      <c r="A236" s="117"/>
      <c r="B236" s="117"/>
      <c r="C236" s="118"/>
      <c r="D236" s="119"/>
      <c r="E236" s="50" t="s">
        <v>647</v>
      </c>
      <c r="F236" s="131">
        <v>4</v>
      </c>
      <c r="G236" s="75">
        <v>57200</v>
      </c>
      <c r="H236" s="75">
        <v>57200</v>
      </c>
      <c r="I236" s="75"/>
    </row>
    <row r="237" spans="1:9" s="67" customFormat="1" ht="42">
      <c r="A237" s="110">
        <v>171</v>
      </c>
      <c r="B237" s="110" t="s">
        <v>50</v>
      </c>
      <c r="C237" s="111" t="s">
        <v>654</v>
      </c>
      <c r="D237" s="50" t="s">
        <v>655</v>
      </c>
      <c r="E237" s="50" t="s">
        <v>647</v>
      </c>
      <c r="F237" s="112" t="s">
        <v>317</v>
      </c>
      <c r="G237" s="75">
        <v>904400</v>
      </c>
      <c r="H237" s="75">
        <v>904400</v>
      </c>
      <c r="I237" s="75">
        <v>133</v>
      </c>
    </row>
    <row r="238" spans="1:9" s="67" customFormat="1" ht="42">
      <c r="A238" s="113">
        <v>172</v>
      </c>
      <c r="B238" s="113" t="s">
        <v>50</v>
      </c>
      <c r="C238" s="114" t="s">
        <v>654</v>
      </c>
      <c r="D238" s="115" t="s">
        <v>656</v>
      </c>
      <c r="E238" s="50" t="s">
        <v>657</v>
      </c>
      <c r="F238" s="131">
        <v>2</v>
      </c>
      <c r="G238" s="54">
        <v>403200</v>
      </c>
      <c r="H238" s="54">
        <v>403200</v>
      </c>
      <c r="I238" s="75">
        <v>350</v>
      </c>
    </row>
    <row r="239" spans="1:9" s="67" customFormat="1">
      <c r="A239" s="117"/>
      <c r="B239" s="117"/>
      <c r="C239" s="118"/>
      <c r="D239" s="119"/>
      <c r="E239" s="50" t="s">
        <v>653</v>
      </c>
      <c r="F239" s="112" t="s">
        <v>217</v>
      </c>
      <c r="G239" s="75">
        <v>25500</v>
      </c>
      <c r="H239" s="75">
        <v>25500</v>
      </c>
      <c r="I239" s="75"/>
    </row>
    <row r="240" spans="1:9" s="67" customFormat="1" ht="42">
      <c r="A240" s="117"/>
      <c r="B240" s="117"/>
      <c r="C240" s="118"/>
      <c r="D240" s="119"/>
      <c r="E240" s="26" t="s">
        <v>644</v>
      </c>
      <c r="F240" s="153">
        <v>3</v>
      </c>
      <c r="G240" s="152">
        <v>292300</v>
      </c>
      <c r="H240" s="152">
        <v>292300</v>
      </c>
      <c r="I240" s="75"/>
    </row>
    <row r="241" spans="1:9" s="67" customFormat="1" ht="42">
      <c r="A241" s="117"/>
      <c r="B241" s="117"/>
      <c r="C241" s="118"/>
      <c r="D241" s="119"/>
      <c r="E241" s="50" t="s">
        <v>645</v>
      </c>
      <c r="F241" s="153">
        <v>3</v>
      </c>
      <c r="G241" s="75">
        <v>1171800</v>
      </c>
      <c r="H241" s="75">
        <v>1171800</v>
      </c>
      <c r="I241" s="75"/>
    </row>
    <row r="242" spans="1:9" s="67" customFormat="1">
      <c r="A242" s="117"/>
      <c r="B242" s="117"/>
      <c r="C242" s="118"/>
      <c r="D242" s="119"/>
      <c r="E242" s="50" t="s">
        <v>646</v>
      </c>
      <c r="F242" s="153">
        <v>3</v>
      </c>
      <c r="G242" s="54">
        <v>17600</v>
      </c>
      <c r="H242" s="54">
        <v>17600</v>
      </c>
      <c r="I242" s="75"/>
    </row>
    <row r="243" spans="1:9" s="67" customFormat="1" ht="42">
      <c r="A243" s="117"/>
      <c r="B243" s="117"/>
      <c r="C243" s="118"/>
      <c r="D243" s="119"/>
      <c r="E243" s="50" t="s">
        <v>647</v>
      </c>
      <c r="F243" s="112" t="s">
        <v>317</v>
      </c>
      <c r="G243" s="75">
        <v>374000</v>
      </c>
      <c r="H243" s="75">
        <v>374000</v>
      </c>
      <c r="I243" s="75"/>
    </row>
    <row r="244" spans="1:9" s="67" customFormat="1" ht="42">
      <c r="A244" s="113">
        <v>173</v>
      </c>
      <c r="B244" s="113" t="s">
        <v>50</v>
      </c>
      <c r="C244" s="114" t="s">
        <v>640</v>
      </c>
      <c r="D244" s="115" t="s">
        <v>658</v>
      </c>
      <c r="E244" s="50" t="s">
        <v>657</v>
      </c>
      <c r="F244" s="131">
        <v>2</v>
      </c>
      <c r="G244" s="54">
        <v>306900</v>
      </c>
      <c r="H244" s="54">
        <v>306900</v>
      </c>
      <c r="I244" s="75">
        <v>304</v>
      </c>
    </row>
    <row r="245" spans="1:9" s="67" customFormat="1">
      <c r="A245" s="113"/>
      <c r="B245" s="113"/>
      <c r="C245" s="114"/>
      <c r="D245" s="115"/>
      <c r="E245" s="50" t="s">
        <v>653</v>
      </c>
      <c r="F245" s="131">
        <v>2</v>
      </c>
      <c r="G245" s="54">
        <v>9000</v>
      </c>
      <c r="H245" s="54">
        <v>9000</v>
      </c>
      <c r="I245" s="75"/>
    </row>
    <row r="246" spans="1:9" s="67" customFormat="1" ht="42">
      <c r="A246" s="113"/>
      <c r="B246" s="113"/>
      <c r="C246" s="114"/>
      <c r="D246" s="115"/>
      <c r="E246" s="26" t="s">
        <v>644</v>
      </c>
      <c r="F246" s="153">
        <v>3</v>
      </c>
      <c r="G246" s="152">
        <v>63200</v>
      </c>
      <c r="H246" s="152">
        <v>63200</v>
      </c>
      <c r="I246" s="75"/>
    </row>
    <row r="247" spans="1:9" s="67" customFormat="1" ht="42">
      <c r="A247" s="113"/>
      <c r="B247" s="113"/>
      <c r="C247" s="114"/>
      <c r="D247" s="115"/>
      <c r="E247" s="50" t="s">
        <v>645</v>
      </c>
      <c r="F247" s="153">
        <v>3</v>
      </c>
      <c r="G247" s="75">
        <v>896400</v>
      </c>
      <c r="H247" s="75">
        <v>896400</v>
      </c>
      <c r="I247" s="75"/>
    </row>
    <row r="248" spans="1:9" s="67" customFormat="1">
      <c r="A248" s="113"/>
      <c r="B248" s="113"/>
      <c r="C248" s="114"/>
      <c r="D248" s="115"/>
      <c r="E248" s="50" t="s">
        <v>646</v>
      </c>
      <c r="F248" s="153">
        <v>3</v>
      </c>
      <c r="G248" s="54">
        <v>158400</v>
      </c>
      <c r="H248" s="54">
        <v>158400</v>
      </c>
      <c r="I248" s="75"/>
    </row>
    <row r="249" spans="1:9" s="67" customFormat="1" ht="42">
      <c r="A249" s="113"/>
      <c r="B249" s="113"/>
      <c r="C249" s="114"/>
      <c r="D249" s="115"/>
      <c r="E249" s="50" t="s">
        <v>647</v>
      </c>
      <c r="F249" s="112" t="s">
        <v>317</v>
      </c>
      <c r="G249" s="75">
        <v>816000</v>
      </c>
      <c r="H249" s="75">
        <v>816000</v>
      </c>
      <c r="I249" s="75"/>
    </row>
    <row r="250" spans="1:9" s="67" customFormat="1">
      <c r="A250" s="113">
        <v>174</v>
      </c>
      <c r="B250" s="113" t="s">
        <v>50</v>
      </c>
      <c r="C250" s="114" t="s">
        <v>654</v>
      </c>
      <c r="D250" s="115" t="s">
        <v>659</v>
      </c>
      <c r="E250" s="50" t="s">
        <v>660</v>
      </c>
      <c r="F250" s="131">
        <v>2</v>
      </c>
      <c r="G250" s="54">
        <v>106200</v>
      </c>
      <c r="H250" s="54">
        <v>106200</v>
      </c>
      <c r="I250" s="75">
        <v>76</v>
      </c>
    </row>
    <row r="251" spans="1:9" s="67" customFormat="1">
      <c r="A251" s="117"/>
      <c r="B251" s="117"/>
      <c r="C251" s="118"/>
      <c r="D251" s="119"/>
      <c r="E251" s="50" t="s">
        <v>653</v>
      </c>
      <c r="F251" s="131">
        <v>2</v>
      </c>
      <c r="G251" s="75">
        <v>1500</v>
      </c>
      <c r="H251" s="75">
        <v>1500</v>
      </c>
      <c r="I251" s="75"/>
    </row>
    <row r="252" spans="1:9" s="67" customFormat="1" ht="42">
      <c r="A252" s="117"/>
      <c r="B252" s="117"/>
      <c r="C252" s="118"/>
      <c r="D252" s="119"/>
      <c r="E252" s="26" t="s">
        <v>644</v>
      </c>
      <c r="F252" s="153">
        <v>3</v>
      </c>
      <c r="G252" s="152">
        <v>79000</v>
      </c>
      <c r="H252" s="152">
        <v>79000</v>
      </c>
      <c r="I252" s="75"/>
    </row>
    <row r="253" spans="1:9" s="67" customFormat="1" ht="42">
      <c r="A253" s="117"/>
      <c r="B253" s="117"/>
      <c r="C253" s="118"/>
      <c r="D253" s="119"/>
      <c r="E253" s="50" t="s">
        <v>645</v>
      </c>
      <c r="F253" s="153">
        <v>3</v>
      </c>
      <c r="G253" s="75">
        <v>157500</v>
      </c>
      <c r="H253" s="75">
        <v>157500</v>
      </c>
      <c r="I253" s="75"/>
    </row>
    <row r="254" spans="1:9" s="67" customFormat="1">
      <c r="A254" s="117"/>
      <c r="B254" s="117"/>
      <c r="C254" s="118"/>
      <c r="D254" s="119"/>
      <c r="E254" s="50" t="s">
        <v>646</v>
      </c>
      <c r="F254" s="153">
        <v>3</v>
      </c>
      <c r="G254" s="75">
        <v>26400</v>
      </c>
      <c r="H254" s="75">
        <v>26400</v>
      </c>
      <c r="I254" s="75"/>
    </row>
    <row r="255" spans="1:9" s="67" customFormat="1" ht="42">
      <c r="A255" s="117"/>
      <c r="B255" s="117"/>
      <c r="C255" s="118"/>
      <c r="D255" s="119"/>
      <c r="E255" s="50" t="s">
        <v>647</v>
      </c>
      <c r="F255" s="112" t="s">
        <v>317</v>
      </c>
      <c r="G255" s="75">
        <v>142800</v>
      </c>
      <c r="H255" s="75">
        <v>142800</v>
      </c>
      <c r="I255" s="75"/>
    </row>
    <row r="256" spans="1:9" s="67" customFormat="1" ht="42">
      <c r="A256" s="113">
        <v>175</v>
      </c>
      <c r="B256" s="113" t="s">
        <v>50</v>
      </c>
      <c r="C256" s="114" t="s">
        <v>654</v>
      </c>
      <c r="D256" s="115" t="s">
        <v>661</v>
      </c>
      <c r="E256" s="50" t="s">
        <v>657</v>
      </c>
      <c r="F256" s="131">
        <v>2</v>
      </c>
      <c r="G256" s="54">
        <v>217200</v>
      </c>
      <c r="H256" s="75">
        <v>788400</v>
      </c>
      <c r="I256" s="75">
        <v>290</v>
      </c>
    </row>
    <row r="257" spans="1:9" s="67" customFormat="1">
      <c r="A257" s="117"/>
      <c r="B257" s="117"/>
      <c r="C257" s="118"/>
      <c r="D257" s="119"/>
      <c r="E257" s="50" t="s">
        <v>653</v>
      </c>
      <c r="F257" s="131">
        <v>2</v>
      </c>
      <c r="G257" s="54"/>
      <c r="H257" s="75"/>
      <c r="I257" s="75"/>
    </row>
    <row r="258" spans="1:9" s="67" customFormat="1" ht="42">
      <c r="A258" s="117"/>
      <c r="B258" s="117"/>
      <c r="C258" s="118"/>
      <c r="D258" s="119"/>
      <c r="E258" s="50" t="s">
        <v>647</v>
      </c>
      <c r="F258" s="112" t="s">
        <v>317</v>
      </c>
      <c r="G258" s="75">
        <v>571200</v>
      </c>
      <c r="H258" s="75"/>
      <c r="I258" s="75"/>
    </row>
    <row r="259" spans="1:9" s="67" customFormat="1" ht="42">
      <c r="A259" s="113">
        <v>176</v>
      </c>
      <c r="B259" s="113" t="s">
        <v>50</v>
      </c>
      <c r="C259" s="114" t="s">
        <v>654</v>
      </c>
      <c r="D259" s="115" t="s">
        <v>662</v>
      </c>
      <c r="E259" s="50" t="s">
        <v>657</v>
      </c>
      <c r="F259" s="131">
        <v>2</v>
      </c>
      <c r="G259" s="54">
        <v>214800</v>
      </c>
      <c r="H259" s="54">
        <v>214800</v>
      </c>
      <c r="I259" s="75">
        <v>488</v>
      </c>
    </row>
    <row r="260" spans="1:9" s="67" customFormat="1">
      <c r="A260" s="117"/>
      <c r="B260" s="117"/>
      <c r="C260" s="118"/>
      <c r="D260" s="119"/>
      <c r="E260" s="50" t="s">
        <v>663</v>
      </c>
      <c r="F260" s="131">
        <v>2</v>
      </c>
      <c r="G260" s="75"/>
      <c r="H260" s="75"/>
      <c r="I260" s="75"/>
    </row>
    <row r="261" spans="1:9" s="67" customFormat="1" ht="42">
      <c r="A261" s="117"/>
      <c r="B261" s="117"/>
      <c r="C261" s="118"/>
      <c r="D261" s="119"/>
      <c r="E261" s="26" t="s">
        <v>664</v>
      </c>
      <c r="F261" s="153">
        <v>3</v>
      </c>
      <c r="G261" s="152">
        <v>395000</v>
      </c>
      <c r="H261" s="152">
        <v>395000</v>
      </c>
      <c r="I261" s="75"/>
    </row>
    <row r="262" spans="1:9" s="67" customFormat="1" ht="42">
      <c r="A262" s="117"/>
      <c r="B262" s="117"/>
      <c r="C262" s="118"/>
      <c r="D262" s="119"/>
      <c r="E262" s="50" t="s">
        <v>645</v>
      </c>
      <c r="F262" s="153">
        <v>3</v>
      </c>
      <c r="G262" s="75">
        <v>1688400</v>
      </c>
      <c r="H262" s="75">
        <v>1688400</v>
      </c>
      <c r="I262" s="75"/>
    </row>
    <row r="263" spans="1:9" s="67" customFormat="1">
      <c r="A263" s="117"/>
      <c r="B263" s="117"/>
      <c r="C263" s="118"/>
      <c r="D263" s="119"/>
      <c r="E263" s="50" t="s">
        <v>646</v>
      </c>
      <c r="F263" s="153">
        <v>3</v>
      </c>
      <c r="G263" s="54">
        <v>356400</v>
      </c>
      <c r="H263" s="54">
        <v>356400</v>
      </c>
      <c r="I263" s="75"/>
    </row>
    <row r="264" spans="1:9" s="67" customFormat="1" ht="42">
      <c r="A264" s="117"/>
      <c r="B264" s="117"/>
      <c r="C264" s="118"/>
      <c r="D264" s="119"/>
      <c r="E264" s="50" t="s">
        <v>647</v>
      </c>
      <c r="F264" s="112" t="s">
        <v>317</v>
      </c>
      <c r="G264" s="75">
        <v>408000</v>
      </c>
      <c r="H264" s="75">
        <v>408000</v>
      </c>
      <c r="I264" s="75"/>
    </row>
    <row r="265" spans="1:9" s="67" customFormat="1">
      <c r="A265" s="113">
        <v>177</v>
      </c>
      <c r="B265" s="113" t="s">
        <v>50</v>
      </c>
      <c r="C265" s="114" t="s">
        <v>654</v>
      </c>
      <c r="D265" s="115" t="s">
        <v>665</v>
      </c>
      <c r="E265" s="50" t="s">
        <v>660</v>
      </c>
      <c r="F265" s="131">
        <v>2</v>
      </c>
      <c r="G265" s="54">
        <v>189300</v>
      </c>
      <c r="H265" s="54">
        <v>189300</v>
      </c>
      <c r="I265" s="75">
        <v>296</v>
      </c>
    </row>
    <row r="266" spans="1:9" s="67" customFormat="1">
      <c r="A266" s="117"/>
      <c r="B266" s="117"/>
      <c r="C266" s="118"/>
      <c r="D266" s="119"/>
      <c r="E266" s="50" t="s">
        <v>663</v>
      </c>
      <c r="F266" s="131">
        <v>2</v>
      </c>
      <c r="G266" s="75"/>
      <c r="H266" s="75"/>
      <c r="I266" s="75"/>
    </row>
    <row r="267" spans="1:9" s="67" customFormat="1" ht="42">
      <c r="A267" s="117"/>
      <c r="B267" s="117"/>
      <c r="C267" s="118"/>
      <c r="D267" s="119"/>
      <c r="E267" s="154" t="s">
        <v>664</v>
      </c>
      <c r="F267" s="153">
        <v>3</v>
      </c>
      <c r="G267" s="75">
        <v>221200</v>
      </c>
      <c r="H267" s="75">
        <v>221200</v>
      </c>
      <c r="I267" s="75"/>
    </row>
    <row r="268" spans="1:9" s="67" customFormat="1" ht="42">
      <c r="A268" s="117"/>
      <c r="B268" s="117"/>
      <c r="C268" s="118"/>
      <c r="D268" s="119"/>
      <c r="E268" s="50" t="s">
        <v>645</v>
      </c>
      <c r="F268" s="153">
        <v>3</v>
      </c>
      <c r="G268" s="75">
        <v>667800</v>
      </c>
      <c r="H268" s="75">
        <v>667800</v>
      </c>
      <c r="I268" s="75"/>
    </row>
    <row r="269" spans="1:9" s="67" customFormat="1">
      <c r="A269" s="117"/>
      <c r="B269" s="117"/>
      <c r="C269" s="118"/>
      <c r="D269" s="119"/>
      <c r="E269" s="50" t="s">
        <v>646</v>
      </c>
      <c r="F269" s="153">
        <v>3</v>
      </c>
      <c r="G269" s="75">
        <v>110000</v>
      </c>
      <c r="H269" s="75">
        <v>110000</v>
      </c>
      <c r="I269" s="75"/>
    </row>
    <row r="270" spans="1:9" s="67" customFormat="1" ht="42">
      <c r="A270" s="117"/>
      <c r="B270" s="117"/>
      <c r="C270" s="118"/>
      <c r="D270" s="119"/>
      <c r="E270" s="50" t="s">
        <v>647</v>
      </c>
      <c r="F270" s="112" t="s">
        <v>317</v>
      </c>
      <c r="G270" s="75">
        <v>734400</v>
      </c>
      <c r="H270" s="75">
        <v>734400</v>
      </c>
      <c r="I270" s="75"/>
    </row>
    <row r="271" spans="1:9" s="67" customFormat="1" ht="42">
      <c r="A271" s="113">
        <v>178</v>
      </c>
      <c r="B271" s="113" t="s">
        <v>50</v>
      </c>
      <c r="C271" s="114" t="s">
        <v>654</v>
      </c>
      <c r="D271" s="115" t="s">
        <v>666</v>
      </c>
      <c r="E271" s="50" t="s">
        <v>657</v>
      </c>
      <c r="F271" s="131">
        <v>2</v>
      </c>
      <c r="G271" s="54">
        <v>21300</v>
      </c>
      <c r="H271" s="54">
        <v>21300</v>
      </c>
      <c r="I271" s="75">
        <v>53</v>
      </c>
    </row>
    <row r="272" spans="1:9" s="67" customFormat="1">
      <c r="A272" s="117"/>
      <c r="B272" s="117"/>
      <c r="C272" s="118"/>
      <c r="D272" s="119"/>
      <c r="E272" s="50" t="s">
        <v>653</v>
      </c>
      <c r="F272" s="131">
        <v>2</v>
      </c>
      <c r="G272" s="75"/>
      <c r="H272" s="75"/>
      <c r="I272" s="75"/>
    </row>
    <row r="273" spans="1:9" s="67" customFormat="1" ht="42">
      <c r="A273" s="117"/>
      <c r="B273" s="117"/>
      <c r="C273" s="118"/>
      <c r="D273" s="119"/>
      <c r="E273" s="26" t="s">
        <v>664</v>
      </c>
      <c r="F273" s="153">
        <v>3</v>
      </c>
      <c r="G273" s="75">
        <v>39500</v>
      </c>
      <c r="H273" s="75">
        <v>39500</v>
      </c>
      <c r="I273" s="75"/>
    </row>
    <row r="274" spans="1:9" s="67" customFormat="1" ht="42">
      <c r="A274" s="117"/>
      <c r="B274" s="117"/>
      <c r="C274" s="118"/>
      <c r="D274" s="119"/>
      <c r="E274" s="50" t="s">
        <v>667</v>
      </c>
      <c r="F274" s="153">
        <v>3</v>
      </c>
      <c r="G274" s="75">
        <v>151200</v>
      </c>
      <c r="H274" s="75">
        <v>151200</v>
      </c>
      <c r="I274" s="75"/>
    </row>
    <row r="275" spans="1:9" s="67" customFormat="1">
      <c r="A275" s="117"/>
      <c r="B275" s="117"/>
      <c r="C275" s="118"/>
      <c r="D275" s="119"/>
      <c r="E275" s="50" t="s">
        <v>646</v>
      </c>
      <c r="F275" s="153">
        <v>3</v>
      </c>
      <c r="G275" s="75">
        <v>26400</v>
      </c>
      <c r="H275" s="75">
        <v>26400</v>
      </c>
      <c r="I275" s="75"/>
    </row>
    <row r="276" spans="1:9" s="67" customFormat="1" ht="42">
      <c r="A276" s="117"/>
      <c r="B276" s="117"/>
      <c r="C276" s="118"/>
      <c r="D276" s="119"/>
      <c r="E276" s="50" t="s">
        <v>647</v>
      </c>
      <c r="F276" s="112" t="s">
        <v>317</v>
      </c>
      <c r="G276" s="75">
        <v>102000</v>
      </c>
      <c r="H276" s="75">
        <v>102000</v>
      </c>
      <c r="I276" s="75"/>
    </row>
    <row r="277" spans="1:9" s="67" customFormat="1" ht="42">
      <c r="A277" s="113">
        <v>179</v>
      </c>
      <c r="B277" s="113" t="s">
        <v>50</v>
      </c>
      <c r="C277" s="114" t="s">
        <v>654</v>
      </c>
      <c r="D277" s="115" t="s">
        <v>668</v>
      </c>
      <c r="E277" s="50" t="s">
        <v>657</v>
      </c>
      <c r="F277" s="131">
        <v>2</v>
      </c>
      <c r="G277" s="54">
        <v>59400</v>
      </c>
      <c r="H277" s="54">
        <v>59400</v>
      </c>
      <c r="I277" s="75">
        <v>206</v>
      </c>
    </row>
    <row r="278" spans="1:9" s="67" customFormat="1">
      <c r="A278" s="117"/>
      <c r="B278" s="117"/>
      <c r="C278" s="118"/>
      <c r="D278" s="119"/>
      <c r="E278" s="50" t="s">
        <v>653</v>
      </c>
      <c r="F278" s="131">
        <v>2</v>
      </c>
      <c r="G278" s="75">
        <v>16500</v>
      </c>
      <c r="H278" s="75">
        <v>16500</v>
      </c>
      <c r="I278" s="75"/>
    </row>
    <row r="279" spans="1:9" s="67" customFormat="1" ht="42">
      <c r="A279" s="117"/>
      <c r="B279" s="117"/>
      <c r="C279" s="118"/>
      <c r="D279" s="119"/>
      <c r="E279" s="26" t="s">
        <v>664</v>
      </c>
      <c r="F279" s="153">
        <v>3</v>
      </c>
      <c r="G279" s="75">
        <v>118500</v>
      </c>
      <c r="H279" s="75">
        <v>118500</v>
      </c>
      <c r="I279" s="75"/>
    </row>
    <row r="280" spans="1:9" s="67" customFormat="1" ht="42">
      <c r="A280" s="117"/>
      <c r="B280" s="117"/>
      <c r="C280" s="118"/>
      <c r="D280" s="119"/>
      <c r="E280" s="50" t="s">
        <v>667</v>
      </c>
      <c r="F280" s="153">
        <v>3</v>
      </c>
      <c r="G280" s="75">
        <v>636300</v>
      </c>
      <c r="H280" s="75">
        <v>636300</v>
      </c>
      <c r="I280" s="75"/>
    </row>
    <row r="281" spans="1:9" s="67" customFormat="1">
      <c r="A281" s="117"/>
      <c r="B281" s="117"/>
      <c r="C281" s="118"/>
      <c r="D281" s="119"/>
      <c r="E281" s="50" t="s">
        <v>646</v>
      </c>
      <c r="F281" s="153">
        <v>3</v>
      </c>
      <c r="G281" s="54">
        <v>61600</v>
      </c>
      <c r="H281" s="54">
        <v>61600</v>
      </c>
      <c r="I281" s="75"/>
    </row>
    <row r="282" spans="1:9" s="67" customFormat="1" ht="42">
      <c r="A282" s="117"/>
      <c r="B282" s="117"/>
      <c r="C282" s="118"/>
      <c r="D282" s="119"/>
      <c r="E282" s="50" t="s">
        <v>647</v>
      </c>
      <c r="F282" s="112" t="s">
        <v>317</v>
      </c>
      <c r="G282" s="75">
        <v>401200</v>
      </c>
      <c r="H282" s="75">
        <v>401200</v>
      </c>
      <c r="I282" s="75"/>
    </row>
    <row r="283" spans="1:9" s="67" customFormat="1" ht="42">
      <c r="A283" s="113">
        <v>180</v>
      </c>
      <c r="B283" s="113" t="s">
        <v>50</v>
      </c>
      <c r="C283" s="114" t="s">
        <v>654</v>
      </c>
      <c r="D283" s="115" t="s">
        <v>669</v>
      </c>
      <c r="E283" s="50" t="s">
        <v>657</v>
      </c>
      <c r="F283" s="131">
        <v>2</v>
      </c>
      <c r="G283" s="54">
        <v>97800</v>
      </c>
      <c r="H283" s="54">
        <v>97800</v>
      </c>
      <c r="I283" s="75">
        <v>306</v>
      </c>
    </row>
    <row r="284" spans="1:9" s="67" customFormat="1">
      <c r="A284" s="117"/>
      <c r="B284" s="117"/>
      <c r="C284" s="118"/>
      <c r="D284" s="119"/>
      <c r="E284" s="50" t="s">
        <v>653</v>
      </c>
      <c r="F284" s="131">
        <v>2</v>
      </c>
      <c r="G284" s="54">
        <v>15000</v>
      </c>
      <c r="H284" s="54">
        <v>15000</v>
      </c>
      <c r="I284" s="75"/>
    </row>
    <row r="285" spans="1:9" s="67" customFormat="1" ht="42">
      <c r="A285" s="117"/>
      <c r="B285" s="117"/>
      <c r="C285" s="118"/>
      <c r="D285" s="119"/>
      <c r="E285" s="26" t="s">
        <v>664</v>
      </c>
      <c r="F285" s="153">
        <v>3</v>
      </c>
      <c r="G285" s="75">
        <v>55300</v>
      </c>
      <c r="H285" s="75">
        <v>55300</v>
      </c>
      <c r="I285" s="75"/>
    </row>
    <row r="286" spans="1:9" s="67" customFormat="1" ht="42">
      <c r="A286" s="117"/>
      <c r="B286" s="117"/>
      <c r="C286" s="118"/>
      <c r="D286" s="119"/>
      <c r="E286" s="50" t="s">
        <v>667</v>
      </c>
      <c r="F286" s="153">
        <v>3</v>
      </c>
      <c r="G286" s="75">
        <v>308700</v>
      </c>
      <c r="H286" s="75">
        <v>308700</v>
      </c>
      <c r="I286" s="75"/>
    </row>
    <row r="287" spans="1:9" s="67" customFormat="1">
      <c r="A287" s="117"/>
      <c r="B287" s="117"/>
      <c r="C287" s="118"/>
      <c r="D287" s="119"/>
      <c r="E287" s="50" t="s">
        <v>646</v>
      </c>
      <c r="F287" s="153">
        <v>3</v>
      </c>
      <c r="G287" s="75">
        <v>699600</v>
      </c>
      <c r="H287" s="75">
        <v>699600</v>
      </c>
      <c r="I287" s="75"/>
    </row>
    <row r="288" spans="1:9" s="67" customFormat="1" ht="42">
      <c r="A288" s="117"/>
      <c r="B288" s="117"/>
      <c r="C288" s="118"/>
      <c r="D288" s="119"/>
      <c r="E288" s="50" t="s">
        <v>647</v>
      </c>
      <c r="F288" s="112" t="s">
        <v>317</v>
      </c>
      <c r="G288" s="75">
        <v>503200</v>
      </c>
      <c r="H288" s="75">
        <v>503200</v>
      </c>
      <c r="I288" s="75"/>
    </row>
    <row r="289" spans="1:9" s="67" customFormat="1" ht="42">
      <c r="A289" s="113">
        <v>181</v>
      </c>
      <c r="B289" s="113" t="s">
        <v>50</v>
      </c>
      <c r="C289" s="114" t="s">
        <v>654</v>
      </c>
      <c r="D289" s="115" t="s">
        <v>670</v>
      </c>
      <c r="E289" s="50" t="s">
        <v>657</v>
      </c>
      <c r="F289" s="131">
        <v>2</v>
      </c>
      <c r="G289" s="54">
        <v>158400</v>
      </c>
      <c r="H289" s="54">
        <v>158400</v>
      </c>
      <c r="I289" s="75">
        <v>146</v>
      </c>
    </row>
    <row r="290" spans="1:9" s="67" customFormat="1">
      <c r="A290" s="117"/>
      <c r="B290" s="117"/>
      <c r="C290" s="118"/>
      <c r="D290" s="147"/>
      <c r="E290" s="50" t="s">
        <v>653</v>
      </c>
      <c r="F290" s="131">
        <v>2</v>
      </c>
      <c r="G290" s="54">
        <v>3000</v>
      </c>
      <c r="H290" s="54">
        <v>3000</v>
      </c>
      <c r="I290" s="75"/>
    </row>
    <row r="291" spans="1:9" s="67" customFormat="1" ht="42">
      <c r="A291" s="117"/>
      <c r="B291" s="117"/>
      <c r="C291" s="118"/>
      <c r="D291" s="147"/>
      <c r="E291" s="26" t="s">
        <v>644</v>
      </c>
      <c r="F291" s="153">
        <v>3</v>
      </c>
      <c r="G291" s="54">
        <v>110600</v>
      </c>
      <c r="H291" s="54">
        <v>110600</v>
      </c>
      <c r="I291" s="75"/>
    </row>
    <row r="292" spans="1:9" s="67" customFormat="1" ht="42">
      <c r="A292" s="117"/>
      <c r="B292" s="117"/>
      <c r="C292" s="118"/>
      <c r="D292" s="147"/>
      <c r="E292" s="50" t="s">
        <v>667</v>
      </c>
      <c r="F292" s="153">
        <v>3</v>
      </c>
      <c r="G292" s="54">
        <v>447300</v>
      </c>
      <c r="H292" s="54">
        <v>447300</v>
      </c>
      <c r="I292" s="75"/>
    </row>
    <row r="293" spans="1:9" s="67" customFormat="1">
      <c r="A293" s="117"/>
      <c r="B293" s="117"/>
      <c r="C293" s="118"/>
      <c r="D293" s="147"/>
      <c r="E293" s="50" t="s">
        <v>646</v>
      </c>
      <c r="F293" s="153">
        <v>3</v>
      </c>
      <c r="G293" s="54">
        <v>48400</v>
      </c>
      <c r="H293" s="54">
        <v>48400</v>
      </c>
      <c r="I293" s="75"/>
    </row>
    <row r="294" spans="1:9" s="67" customFormat="1" ht="42">
      <c r="A294" s="117"/>
      <c r="B294" s="117"/>
      <c r="C294" s="118"/>
      <c r="D294" s="147"/>
      <c r="E294" s="50" t="s">
        <v>647</v>
      </c>
      <c r="F294" s="112" t="s">
        <v>317</v>
      </c>
      <c r="G294" s="54">
        <v>217600</v>
      </c>
      <c r="H294" s="54">
        <v>217600</v>
      </c>
      <c r="I294" s="75"/>
    </row>
    <row r="295" spans="1:9" s="67" customFormat="1" ht="42">
      <c r="A295" s="113">
        <v>182</v>
      </c>
      <c r="B295" s="113" t="s">
        <v>50</v>
      </c>
      <c r="C295" s="114" t="s">
        <v>654</v>
      </c>
      <c r="D295" s="115" t="s">
        <v>671</v>
      </c>
      <c r="E295" s="50" t="s">
        <v>657</v>
      </c>
      <c r="F295" s="131">
        <v>2</v>
      </c>
      <c r="G295" s="54">
        <v>21700</v>
      </c>
      <c r="H295" s="54">
        <v>21700</v>
      </c>
      <c r="I295" s="75">
        <v>247</v>
      </c>
    </row>
    <row r="296" spans="1:9" s="67" customFormat="1">
      <c r="A296" s="117"/>
      <c r="B296" s="117"/>
      <c r="C296" s="118"/>
      <c r="D296" s="119"/>
      <c r="E296" s="50" t="s">
        <v>653</v>
      </c>
      <c r="F296" s="131">
        <v>2</v>
      </c>
      <c r="G296" s="54">
        <v>7500</v>
      </c>
      <c r="H296" s="54">
        <v>7500</v>
      </c>
      <c r="I296" s="75"/>
    </row>
    <row r="297" spans="1:9" s="67" customFormat="1" ht="42">
      <c r="A297" s="117"/>
      <c r="B297" s="117"/>
      <c r="C297" s="118"/>
      <c r="D297" s="119"/>
      <c r="E297" s="26" t="s">
        <v>644</v>
      </c>
      <c r="F297" s="153">
        <v>3</v>
      </c>
      <c r="G297" s="75">
        <v>102700</v>
      </c>
      <c r="H297" s="75">
        <v>102700</v>
      </c>
      <c r="I297" s="75"/>
    </row>
    <row r="298" spans="1:9" s="67" customFormat="1" ht="42">
      <c r="A298" s="117"/>
      <c r="B298" s="117"/>
      <c r="C298" s="118"/>
      <c r="D298" s="119"/>
      <c r="E298" s="50" t="s">
        <v>667</v>
      </c>
      <c r="F298" s="153">
        <v>3</v>
      </c>
      <c r="G298" s="75">
        <v>963900</v>
      </c>
      <c r="H298" s="75">
        <v>963900</v>
      </c>
      <c r="I298" s="75"/>
    </row>
    <row r="299" spans="1:9" s="67" customFormat="1">
      <c r="A299" s="117"/>
      <c r="B299" s="117"/>
      <c r="C299" s="118"/>
      <c r="D299" s="119"/>
      <c r="E299" s="50" t="s">
        <v>646</v>
      </c>
      <c r="F299" s="153">
        <v>3</v>
      </c>
      <c r="G299" s="75">
        <v>30000</v>
      </c>
      <c r="H299" s="75">
        <v>30000</v>
      </c>
      <c r="I299" s="75"/>
    </row>
    <row r="300" spans="1:9" s="67" customFormat="1" ht="42">
      <c r="A300" s="117"/>
      <c r="B300" s="117"/>
      <c r="C300" s="118"/>
      <c r="D300" s="119"/>
      <c r="E300" s="50" t="s">
        <v>647</v>
      </c>
      <c r="F300" s="112" t="s">
        <v>317</v>
      </c>
      <c r="G300" s="75">
        <v>245000</v>
      </c>
      <c r="H300" s="75">
        <v>245000</v>
      </c>
      <c r="I300" s="75"/>
    </row>
    <row r="301" spans="1:9" s="67" customFormat="1" ht="42">
      <c r="A301" s="113">
        <v>183</v>
      </c>
      <c r="B301" s="113" t="s">
        <v>50</v>
      </c>
      <c r="C301" s="114" t="s">
        <v>640</v>
      </c>
      <c r="D301" s="115" t="s">
        <v>672</v>
      </c>
      <c r="E301" s="50" t="s">
        <v>657</v>
      </c>
      <c r="F301" s="131">
        <v>2</v>
      </c>
      <c r="G301" s="54">
        <v>12600</v>
      </c>
      <c r="H301" s="54">
        <v>12600</v>
      </c>
      <c r="I301" s="75">
        <v>116</v>
      </c>
    </row>
    <row r="302" spans="1:9" s="67" customFormat="1">
      <c r="A302" s="117"/>
      <c r="B302" s="117"/>
      <c r="C302" s="118"/>
      <c r="D302" s="119"/>
      <c r="E302" s="50" t="s">
        <v>653</v>
      </c>
      <c r="F302" s="131">
        <v>2</v>
      </c>
      <c r="G302" s="54">
        <v>6000</v>
      </c>
      <c r="H302" s="54">
        <v>6000</v>
      </c>
      <c r="I302" s="75"/>
    </row>
    <row r="303" spans="1:9" s="67" customFormat="1" ht="42">
      <c r="A303" s="117"/>
      <c r="B303" s="117"/>
      <c r="C303" s="118"/>
      <c r="D303" s="119"/>
      <c r="E303" s="26" t="s">
        <v>644</v>
      </c>
      <c r="F303" s="153">
        <v>3</v>
      </c>
      <c r="G303" s="75">
        <v>39500</v>
      </c>
      <c r="H303" s="75">
        <v>39500</v>
      </c>
      <c r="I303" s="75"/>
    </row>
    <row r="304" spans="1:9" s="67" customFormat="1" ht="42">
      <c r="A304" s="117"/>
      <c r="B304" s="117"/>
      <c r="C304" s="118"/>
      <c r="D304" s="119"/>
      <c r="E304" s="40" t="s">
        <v>667</v>
      </c>
      <c r="F304" s="153">
        <v>3</v>
      </c>
      <c r="G304" s="75">
        <v>388800</v>
      </c>
      <c r="H304" s="75">
        <v>388800</v>
      </c>
      <c r="I304" s="75"/>
    </row>
    <row r="305" spans="1:9" s="67" customFormat="1">
      <c r="A305" s="117"/>
      <c r="B305" s="117"/>
      <c r="C305" s="118"/>
      <c r="D305" s="119"/>
      <c r="E305" s="40" t="s">
        <v>646</v>
      </c>
      <c r="F305" s="153">
        <v>3</v>
      </c>
      <c r="G305" s="75">
        <v>26400</v>
      </c>
      <c r="H305" s="75">
        <v>26400</v>
      </c>
      <c r="I305" s="75"/>
    </row>
    <row r="306" spans="1:9" s="67" customFormat="1" ht="42">
      <c r="A306" s="117"/>
      <c r="B306" s="117"/>
      <c r="C306" s="118"/>
      <c r="D306" s="119"/>
      <c r="E306" s="50" t="s">
        <v>647</v>
      </c>
      <c r="F306" s="112" t="s">
        <v>317</v>
      </c>
      <c r="G306" s="75">
        <v>197200</v>
      </c>
      <c r="H306" s="75">
        <v>197200</v>
      </c>
      <c r="I306" s="75"/>
    </row>
    <row r="307" spans="1:9" s="67" customFormat="1" ht="30.75" customHeight="1">
      <c r="A307" s="113">
        <v>184</v>
      </c>
      <c r="B307" s="113" t="s">
        <v>50</v>
      </c>
      <c r="C307" s="114" t="s">
        <v>654</v>
      </c>
      <c r="D307" s="115" t="s">
        <v>673</v>
      </c>
      <c r="E307" s="50" t="s">
        <v>657</v>
      </c>
      <c r="F307" s="131">
        <v>2</v>
      </c>
      <c r="G307" s="54">
        <v>59400</v>
      </c>
      <c r="H307" s="54">
        <v>59400</v>
      </c>
      <c r="I307" s="75">
        <v>93</v>
      </c>
    </row>
    <row r="308" spans="1:9" s="67" customFormat="1">
      <c r="A308" s="117"/>
      <c r="B308" s="117"/>
      <c r="C308" s="118"/>
      <c r="D308" s="119"/>
      <c r="E308" s="50" t="s">
        <v>653</v>
      </c>
      <c r="F308" s="131">
        <v>2</v>
      </c>
      <c r="G308" s="54">
        <v>4500</v>
      </c>
      <c r="H308" s="54">
        <v>4500</v>
      </c>
      <c r="I308" s="75"/>
    </row>
    <row r="309" spans="1:9" s="67" customFormat="1" ht="42">
      <c r="A309" s="117"/>
      <c r="B309" s="117"/>
      <c r="C309" s="118"/>
      <c r="D309" s="119"/>
      <c r="E309" s="26" t="s">
        <v>644</v>
      </c>
      <c r="F309" s="153">
        <v>3</v>
      </c>
      <c r="G309" s="75">
        <v>23700</v>
      </c>
      <c r="H309" s="75">
        <v>23700</v>
      </c>
      <c r="I309" s="75"/>
    </row>
    <row r="310" spans="1:9" s="67" customFormat="1" ht="42">
      <c r="A310" s="117"/>
      <c r="B310" s="117"/>
      <c r="C310" s="118"/>
      <c r="D310" s="119"/>
      <c r="E310" s="50" t="s">
        <v>667</v>
      </c>
      <c r="F310" s="153">
        <v>3</v>
      </c>
      <c r="G310" s="75">
        <v>264600</v>
      </c>
      <c r="H310" s="75">
        <v>264600</v>
      </c>
      <c r="I310" s="75"/>
    </row>
    <row r="311" spans="1:9" s="67" customFormat="1">
      <c r="A311" s="117"/>
      <c r="B311" s="117"/>
      <c r="C311" s="118"/>
      <c r="D311" s="119"/>
      <c r="E311" s="50" t="s">
        <v>646</v>
      </c>
      <c r="F311" s="153">
        <v>3</v>
      </c>
      <c r="G311" s="75">
        <v>57200</v>
      </c>
      <c r="H311" s="75">
        <v>57200</v>
      </c>
      <c r="I311" s="75"/>
    </row>
    <row r="312" spans="1:9" s="67" customFormat="1" ht="42">
      <c r="A312" s="117"/>
      <c r="B312" s="117"/>
      <c r="C312" s="118"/>
      <c r="D312" s="119"/>
      <c r="E312" s="50" t="s">
        <v>647</v>
      </c>
      <c r="F312" s="112" t="s">
        <v>317</v>
      </c>
      <c r="G312" s="75">
        <v>176800</v>
      </c>
      <c r="H312" s="75">
        <v>176800</v>
      </c>
      <c r="I312" s="75"/>
    </row>
    <row r="313" spans="1:9" s="67" customFormat="1" ht="42">
      <c r="A313" s="113">
        <v>185</v>
      </c>
      <c r="B313" s="113" t="s">
        <v>50</v>
      </c>
      <c r="C313" s="114" t="s">
        <v>654</v>
      </c>
      <c r="D313" s="115" t="s">
        <v>674</v>
      </c>
      <c r="E313" s="50" t="s">
        <v>657</v>
      </c>
      <c r="F313" s="131">
        <v>2</v>
      </c>
      <c r="G313" s="54">
        <v>89100</v>
      </c>
      <c r="H313" s="54">
        <v>89100</v>
      </c>
      <c r="I313" s="75">
        <v>214</v>
      </c>
    </row>
    <row r="314" spans="1:9" s="67" customFormat="1">
      <c r="A314" s="117"/>
      <c r="B314" s="117"/>
      <c r="C314" s="118"/>
      <c r="D314" s="119"/>
      <c r="E314" s="50" t="s">
        <v>653</v>
      </c>
      <c r="F314" s="131">
        <v>2</v>
      </c>
      <c r="G314" s="54">
        <v>18000</v>
      </c>
      <c r="H314" s="54">
        <v>18000</v>
      </c>
      <c r="I314" s="75"/>
    </row>
    <row r="315" spans="1:9" s="67" customFormat="1" ht="42">
      <c r="A315" s="117"/>
      <c r="B315" s="117"/>
      <c r="C315" s="118"/>
      <c r="D315" s="119"/>
      <c r="E315" s="26" t="s">
        <v>644</v>
      </c>
      <c r="F315" s="153">
        <v>3</v>
      </c>
      <c r="G315" s="75">
        <v>63200</v>
      </c>
      <c r="H315" s="75">
        <v>63200</v>
      </c>
      <c r="I315" s="75"/>
    </row>
    <row r="316" spans="1:9" s="67" customFormat="1" ht="42">
      <c r="A316" s="117"/>
      <c r="B316" s="117"/>
      <c r="C316" s="118"/>
      <c r="D316" s="119"/>
      <c r="E316" s="50" t="s">
        <v>667</v>
      </c>
      <c r="F316" s="153">
        <v>3</v>
      </c>
      <c r="G316" s="75">
        <v>705600</v>
      </c>
      <c r="H316" s="75">
        <v>705600</v>
      </c>
      <c r="I316" s="75"/>
    </row>
    <row r="317" spans="1:9" s="67" customFormat="1">
      <c r="A317" s="117"/>
      <c r="B317" s="117"/>
      <c r="C317" s="118"/>
      <c r="D317" s="119"/>
      <c r="E317" s="50" t="s">
        <v>646</v>
      </c>
      <c r="F317" s="153">
        <v>3</v>
      </c>
      <c r="G317" s="75">
        <v>45000</v>
      </c>
      <c r="H317" s="75">
        <v>45000</v>
      </c>
      <c r="I317" s="75"/>
    </row>
    <row r="318" spans="1:9" s="67" customFormat="1" ht="42">
      <c r="A318" s="117"/>
      <c r="B318" s="117"/>
      <c r="C318" s="118"/>
      <c r="D318" s="119"/>
      <c r="E318" s="50" t="s">
        <v>647</v>
      </c>
      <c r="F318" s="112" t="s">
        <v>317</v>
      </c>
      <c r="G318" s="75">
        <v>395400</v>
      </c>
      <c r="H318" s="75">
        <v>395400</v>
      </c>
      <c r="I318" s="75"/>
    </row>
    <row r="319" spans="1:9" s="67" customFormat="1" ht="42">
      <c r="A319" s="113">
        <v>186</v>
      </c>
      <c r="B319" s="113" t="s">
        <v>50</v>
      </c>
      <c r="C319" s="114" t="s">
        <v>654</v>
      </c>
      <c r="D319" s="115" t="s">
        <v>675</v>
      </c>
      <c r="E319" s="50" t="s">
        <v>652</v>
      </c>
      <c r="F319" s="131">
        <v>2</v>
      </c>
      <c r="G319" s="54">
        <v>37800</v>
      </c>
      <c r="H319" s="54">
        <v>37800</v>
      </c>
      <c r="I319" s="75">
        <v>114</v>
      </c>
    </row>
    <row r="320" spans="1:9" s="67" customFormat="1">
      <c r="A320" s="117"/>
      <c r="B320" s="117"/>
      <c r="C320" s="118"/>
      <c r="D320" s="119"/>
      <c r="E320" s="50" t="s">
        <v>653</v>
      </c>
      <c r="F320" s="131">
        <v>2</v>
      </c>
      <c r="G320" s="54">
        <v>3000</v>
      </c>
      <c r="H320" s="54">
        <v>3000</v>
      </c>
      <c r="I320" s="75"/>
    </row>
    <row r="321" spans="1:10" s="67" customFormat="1" ht="42">
      <c r="A321" s="117"/>
      <c r="B321" s="117"/>
      <c r="C321" s="118"/>
      <c r="D321" s="119"/>
      <c r="E321" s="26" t="s">
        <v>644</v>
      </c>
      <c r="F321" s="153">
        <v>3</v>
      </c>
      <c r="G321" s="75">
        <v>158000</v>
      </c>
      <c r="H321" s="75">
        <v>158000</v>
      </c>
      <c r="I321" s="75"/>
    </row>
    <row r="322" spans="1:10" s="67" customFormat="1" ht="42">
      <c r="A322" s="117"/>
      <c r="B322" s="117"/>
      <c r="C322" s="118"/>
      <c r="D322" s="119"/>
      <c r="E322" s="50" t="s">
        <v>667</v>
      </c>
      <c r="F322" s="153">
        <v>3</v>
      </c>
      <c r="G322" s="75">
        <v>459900</v>
      </c>
      <c r="H322" s="75">
        <v>459900</v>
      </c>
      <c r="I322" s="75"/>
    </row>
    <row r="323" spans="1:10" s="67" customFormat="1">
      <c r="A323" s="117"/>
      <c r="B323" s="117"/>
      <c r="C323" s="118"/>
      <c r="D323" s="119"/>
      <c r="E323" s="50" t="s">
        <v>646</v>
      </c>
      <c r="F323" s="153">
        <v>3</v>
      </c>
      <c r="G323" s="75">
        <v>66000</v>
      </c>
      <c r="H323" s="75">
        <v>66000</v>
      </c>
      <c r="I323" s="75"/>
    </row>
    <row r="324" spans="1:10" s="67" customFormat="1" ht="42">
      <c r="A324" s="117"/>
      <c r="B324" s="117"/>
      <c r="C324" s="118"/>
      <c r="D324" s="119"/>
      <c r="E324" s="50" t="s">
        <v>647</v>
      </c>
      <c r="F324" s="112" t="s">
        <v>317</v>
      </c>
      <c r="G324" s="75">
        <v>285600</v>
      </c>
      <c r="H324" s="75">
        <v>285600</v>
      </c>
      <c r="I324" s="75"/>
    </row>
    <row r="325" spans="1:10" s="67" customFormat="1" ht="30" customHeight="1">
      <c r="A325" s="113">
        <v>187</v>
      </c>
      <c r="B325" s="113" t="s">
        <v>50</v>
      </c>
      <c r="C325" s="114" t="s">
        <v>654</v>
      </c>
      <c r="D325" s="115" t="s">
        <v>676</v>
      </c>
      <c r="E325" s="50" t="s">
        <v>657</v>
      </c>
      <c r="F325" s="131">
        <v>2</v>
      </c>
      <c r="G325" s="54">
        <v>84600</v>
      </c>
      <c r="H325" s="54">
        <v>84600</v>
      </c>
      <c r="I325" s="75">
        <v>247</v>
      </c>
      <c r="J325" s="56"/>
    </row>
    <row r="326" spans="1:10" s="67" customFormat="1" ht="26.25" customHeight="1">
      <c r="A326" s="117"/>
      <c r="B326" s="117"/>
      <c r="C326" s="118"/>
      <c r="D326" s="119"/>
      <c r="E326" s="50" t="s">
        <v>653</v>
      </c>
      <c r="F326" s="131">
        <v>2</v>
      </c>
      <c r="G326" s="54">
        <v>13500</v>
      </c>
      <c r="H326" s="54">
        <v>13500</v>
      </c>
      <c r="I326" s="75"/>
      <c r="J326" s="56"/>
    </row>
    <row r="327" spans="1:10" s="67" customFormat="1" ht="42" customHeight="1">
      <c r="A327" s="117"/>
      <c r="B327" s="117"/>
      <c r="C327" s="118"/>
      <c r="D327" s="119"/>
      <c r="E327" s="26" t="s">
        <v>644</v>
      </c>
      <c r="F327" s="153">
        <v>3</v>
      </c>
      <c r="G327" s="75">
        <v>150100</v>
      </c>
      <c r="H327" s="75">
        <v>150100</v>
      </c>
      <c r="I327" s="75"/>
      <c r="J327" s="56"/>
    </row>
    <row r="328" spans="1:10" s="67" customFormat="1" ht="44.25" customHeight="1">
      <c r="A328" s="117"/>
      <c r="B328" s="117"/>
      <c r="C328" s="118"/>
      <c r="D328" s="119"/>
      <c r="E328" s="50" t="s">
        <v>667</v>
      </c>
      <c r="F328" s="153">
        <v>3</v>
      </c>
      <c r="G328" s="75">
        <v>510300</v>
      </c>
      <c r="H328" s="75">
        <v>510300</v>
      </c>
      <c r="I328" s="75"/>
      <c r="J328" s="56"/>
    </row>
    <row r="329" spans="1:10" s="67" customFormat="1" ht="27.75" customHeight="1">
      <c r="A329" s="117"/>
      <c r="B329" s="117"/>
      <c r="C329" s="118"/>
      <c r="D329" s="119"/>
      <c r="E329" s="50" t="s">
        <v>646</v>
      </c>
      <c r="F329" s="153">
        <v>3</v>
      </c>
      <c r="G329" s="75">
        <v>154000</v>
      </c>
      <c r="H329" s="75">
        <v>154000</v>
      </c>
      <c r="I329" s="75"/>
      <c r="J329" s="56"/>
    </row>
    <row r="330" spans="1:10" s="67" customFormat="1" ht="50.25" customHeight="1">
      <c r="A330" s="117"/>
      <c r="B330" s="117"/>
      <c r="C330" s="118"/>
      <c r="D330" s="119"/>
      <c r="E330" s="50" t="s">
        <v>647</v>
      </c>
      <c r="F330" s="112" t="s">
        <v>317</v>
      </c>
      <c r="G330" s="75">
        <v>639200</v>
      </c>
      <c r="H330" s="75">
        <v>639200</v>
      </c>
      <c r="I330" s="75"/>
      <c r="J330" s="56"/>
    </row>
    <row r="331" spans="1:10" s="67" customFormat="1">
      <c r="A331" s="113">
        <v>188</v>
      </c>
      <c r="B331" s="113" t="s">
        <v>50</v>
      </c>
      <c r="C331" s="114" t="s">
        <v>640</v>
      </c>
      <c r="D331" s="115" t="s">
        <v>677</v>
      </c>
      <c r="E331" s="50" t="s">
        <v>660</v>
      </c>
      <c r="F331" s="131">
        <v>2</v>
      </c>
      <c r="G331" s="54">
        <v>128700</v>
      </c>
      <c r="H331" s="54">
        <v>128700</v>
      </c>
      <c r="I331" s="75">
        <v>216</v>
      </c>
    </row>
    <row r="332" spans="1:10" s="67" customFormat="1">
      <c r="A332" s="117"/>
      <c r="B332" s="117"/>
      <c r="C332" s="118"/>
      <c r="D332" s="119"/>
      <c r="E332" s="50" t="s">
        <v>653</v>
      </c>
      <c r="F332" s="131">
        <v>2</v>
      </c>
      <c r="G332" s="54">
        <v>9000</v>
      </c>
      <c r="H332" s="54">
        <v>9000</v>
      </c>
      <c r="I332" s="75"/>
    </row>
    <row r="333" spans="1:10" s="67" customFormat="1" ht="42">
      <c r="A333" s="117"/>
      <c r="B333" s="117"/>
      <c r="C333" s="118"/>
      <c r="D333" s="119"/>
      <c r="E333" s="26" t="s">
        <v>644</v>
      </c>
      <c r="F333" s="153">
        <v>3</v>
      </c>
      <c r="G333" s="75">
        <v>63200</v>
      </c>
      <c r="H333" s="75">
        <v>63200</v>
      </c>
      <c r="I333" s="75"/>
    </row>
    <row r="334" spans="1:10" s="67" customFormat="1" ht="42">
      <c r="A334" s="117"/>
      <c r="B334" s="117"/>
      <c r="C334" s="118"/>
      <c r="D334" s="119"/>
      <c r="E334" s="50" t="s">
        <v>667</v>
      </c>
      <c r="F334" s="153">
        <v>3</v>
      </c>
      <c r="G334" s="75">
        <v>686700</v>
      </c>
      <c r="H334" s="75">
        <v>686700</v>
      </c>
      <c r="I334" s="75"/>
    </row>
    <row r="335" spans="1:10" s="67" customFormat="1" ht="42">
      <c r="A335" s="117"/>
      <c r="B335" s="117"/>
      <c r="C335" s="118"/>
      <c r="D335" s="119"/>
      <c r="E335" s="50" t="s">
        <v>647</v>
      </c>
      <c r="F335" s="112" t="s">
        <v>317</v>
      </c>
      <c r="G335" s="75">
        <v>136000</v>
      </c>
      <c r="H335" s="75">
        <v>136000</v>
      </c>
      <c r="I335" s="75"/>
    </row>
    <row r="336" spans="1:10" s="67" customFormat="1">
      <c r="A336" s="113">
        <v>189</v>
      </c>
      <c r="B336" s="113" t="s">
        <v>50</v>
      </c>
      <c r="C336" s="114" t="s">
        <v>654</v>
      </c>
      <c r="D336" s="115" t="s">
        <v>678</v>
      </c>
      <c r="E336" s="50" t="s">
        <v>679</v>
      </c>
      <c r="F336" s="131">
        <v>2</v>
      </c>
      <c r="G336" s="54">
        <v>7500</v>
      </c>
      <c r="H336" s="54">
        <v>7500</v>
      </c>
      <c r="I336" s="75">
        <v>63</v>
      </c>
    </row>
    <row r="337" spans="1:11" s="67" customFormat="1" ht="42">
      <c r="A337" s="117"/>
      <c r="B337" s="117"/>
      <c r="C337" s="118"/>
      <c r="D337" s="119"/>
      <c r="E337" s="26" t="s">
        <v>644</v>
      </c>
      <c r="F337" s="153">
        <v>3</v>
      </c>
      <c r="G337" s="75">
        <v>7900</v>
      </c>
      <c r="H337" s="75">
        <v>7900</v>
      </c>
      <c r="I337" s="75"/>
    </row>
    <row r="338" spans="1:11" s="67" customFormat="1" ht="42">
      <c r="A338" s="117"/>
      <c r="B338" s="117"/>
      <c r="C338" s="118"/>
      <c r="D338" s="119"/>
      <c r="E338" s="50" t="s">
        <v>667</v>
      </c>
      <c r="F338" s="153">
        <v>3</v>
      </c>
      <c r="G338" s="75">
        <v>264600</v>
      </c>
      <c r="H338" s="75">
        <v>264600</v>
      </c>
      <c r="I338" s="75"/>
    </row>
    <row r="339" spans="1:11" s="67" customFormat="1">
      <c r="A339" s="117"/>
      <c r="B339" s="117"/>
      <c r="C339" s="118"/>
      <c r="D339" s="119"/>
      <c r="E339" s="50" t="s">
        <v>646</v>
      </c>
      <c r="F339" s="153">
        <v>3</v>
      </c>
      <c r="G339" s="75">
        <v>57200</v>
      </c>
      <c r="H339" s="75">
        <v>57200</v>
      </c>
      <c r="I339" s="75"/>
    </row>
    <row r="340" spans="1:11" s="67" customFormat="1" ht="42">
      <c r="A340" s="117"/>
      <c r="B340" s="117"/>
      <c r="C340" s="118"/>
      <c r="D340" s="119"/>
      <c r="E340" s="50" t="s">
        <v>647</v>
      </c>
      <c r="F340" s="112" t="s">
        <v>317</v>
      </c>
      <c r="G340" s="75">
        <v>102000</v>
      </c>
      <c r="H340" s="75">
        <v>102000</v>
      </c>
      <c r="I340" s="75"/>
    </row>
    <row r="341" spans="1:11" s="67" customFormat="1">
      <c r="A341" s="113">
        <v>190</v>
      </c>
      <c r="B341" s="113" t="s">
        <v>50</v>
      </c>
      <c r="C341" s="114" t="s">
        <v>654</v>
      </c>
      <c r="D341" s="115" t="s">
        <v>680</v>
      </c>
      <c r="E341" s="50" t="s">
        <v>660</v>
      </c>
      <c r="F341" s="131">
        <v>2</v>
      </c>
      <c r="G341" s="54">
        <v>29700</v>
      </c>
      <c r="H341" s="54">
        <v>29700</v>
      </c>
      <c r="I341" s="75">
        <v>14</v>
      </c>
    </row>
    <row r="342" spans="1:11" s="67" customFormat="1">
      <c r="A342" s="117"/>
      <c r="B342" s="117"/>
      <c r="C342" s="118"/>
      <c r="D342" s="119"/>
      <c r="E342" s="50" t="s">
        <v>653</v>
      </c>
      <c r="F342" s="131"/>
      <c r="G342" s="54">
        <v>1500</v>
      </c>
      <c r="H342" s="54">
        <v>1500</v>
      </c>
      <c r="I342" s="75"/>
    </row>
    <row r="343" spans="1:11" s="67" customFormat="1" ht="42">
      <c r="A343" s="117"/>
      <c r="B343" s="117"/>
      <c r="C343" s="118"/>
      <c r="D343" s="119"/>
      <c r="E343" s="50" t="s">
        <v>667</v>
      </c>
      <c r="F343" s="112"/>
      <c r="G343" s="75">
        <v>48700</v>
      </c>
      <c r="H343" s="75">
        <v>48700</v>
      </c>
      <c r="I343" s="75"/>
    </row>
    <row r="344" spans="1:11" s="67" customFormat="1">
      <c r="A344" s="117"/>
      <c r="B344" s="117"/>
      <c r="C344" s="118"/>
      <c r="D344" s="119"/>
      <c r="E344" s="50" t="s">
        <v>646</v>
      </c>
      <c r="F344" s="112"/>
      <c r="G344" s="75">
        <v>8800</v>
      </c>
      <c r="H344" s="75">
        <v>8800</v>
      </c>
      <c r="I344" s="75"/>
    </row>
    <row r="345" spans="1:11" s="67" customFormat="1" ht="42">
      <c r="A345" s="117"/>
      <c r="B345" s="117"/>
      <c r="C345" s="118"/>
      <c r="D345" s="119"/>
      <c r="E345" s="50" t="s">
        <v>647</v>
      </c>
      <c r="F345" s="112"/>
      <c r="G345" s="75">
        <v>13600</v>
      </c>
      <c r="H345" s="75">
        <v>13600</v>
      </c>
      <c r="I345" s="75"/>
    </row>
    <row r="346" spans="1:11" s="67" customFormat="1" ht="25.5" customHeight="1">
      <c r="A346" s="113">
        <v>191</v>
      </c>
      <c r="B346" s="113" t="s">
        <v>50</v>
      </c>
      <c r="C346" s="114" t="s">
        <v>654</v>
      </c>
      <c r="D346" s="115" t="s">
        <v>681</v>
      </c>
      <c r="E346" s="50" t="s">
        <v>657</v>
      </c>
      <c r="F346" s="131">
        <v>2</v>
      </c>
      <c r="G346" s="54">
        <v>64800</v>
      </c>
      <c r="H346" s="75">
        <v>130900</v>
      </c>
      <c r="I346" s="75">
        <v>12</v>
      </c>
    </row>
    <row r="347" spans="1:11" s="67" customFormat="1" ht="42">
      <c r="A347" s="117"/>
      <c r="B347" s="117"/>
      <c r="C347" s="118"/>
      <c r="D347" s="119"/>
      <c r="E347" s="26" t="s">
        <v>644</v>
      </c>
      <c r="F347" s="112"/>
      <c r="G347" s="75">
        <v>7900</v>
      </c>
      <c r="H347" s="75"/>
      <c r="I347" s="75"/>
    </row>
    <row r="348" spans="1:11" s="67" customFormat="1" ht="42">
      <c r="A348" s="117"/>
      <c r="B348" s="117"/>
      <c r="C348" s="118"/>
      <c r="D348" s="119"/>
      <c r="E348" s="50" t="s">
        <v>667</v>
      </c>
      <c r="F348" s="112"/>
      <c r="G348" s="75">
        <v>37800</v>
      </c>
      <c r="H348" s="75"/>
      <c r="I348" s="75"/>
    </row>
    <row r="349" spans="1:11" s="67" customFormat="1" ht="42">
      <c r="A349" s="117"/>
      <c r="B349" s="117"/>
      <c r="C349" s="118"/>
      <c r="D349" s="119"/>
      <c r="E349" s="50" t="s">
        <v>647</v>
      </c>
      <c r="F349" s="112"/>
      <c r="G349" s="75">
        <v>20400</v>
      </c>
      <c r="H349" s="75"/>
      <c r="I349" s="75"/>
    </row>
    <row r="350" spans="1:11" s="67" customFormat="1">
      <c r="A350" s="155"/>
      <c r="B350" s="155"/>
      <c r="E350" s="156"/>
      <c r="F350" s="157" t="s">
        <v>188</v>
      </c>
      <c r="G350" s="158">
        <f>SUM(G7:G349)</f>
        <v>164462860</v>
      </c>
      <c r="H350" s="158">
        <f>SUM(H7:H349)</f>
        <v>162752500</v>
      </c>
      <c r="I350" s="158">
        <f>SUM(I7:I349)</f>
        <v>53187</v>
      </c>
      <c r="K350" s="67" t="e">
        <f>SUM(K7:K349)</f>
        <v>#REF!</v>
      </c>
    </row>
    <row r="351" spans="1:11" s="160" customFormat="1">
      <c r="A351" s="159"/>
      <c r="B351" s="159"/>
      <c r="F351" s="161"/>
      <c r="G351" s="162"/>
      <c r="H351" s="162"/>
      <c r="I351" s="162"/>
    </row>
    <row r="352" spans="1:11" s="160" customFormat="1">
      <c r="A352" s="159"/>
      <c r="B352" s="159"/>
      <c r="F352" s="161"/>
      <c r="G352" s="163"/>
      <c r="H352" s="163"/>
      <c r="I352" s="163"/>
    </row>
    <row r="353" spans="1:9" s="160" customFormat="1">
      <c r="A353" s="159"/>
      <c r="B353" s="159"/>
      <c r="F353" s="161"/>
      <c r="G353" s="163"/>
      <c r="H353" s="163"/>
      <c r="I353" s="163"/>
    </row>
    <row r="354" spans="1:9" s="160" customFormat="1">
      <c r="A354" s="159"/>
      <c r="B354" s="159"/>
      <c r="F354" s="161"/>
      <c r="G354" s="163"/>
      <c r="H354" s="163"/>
      <c r="I354" s="163"/>
    </row>
    <row r="355" spans="1:9" s="67" customFormat="1">
      <c r="A355" s="155"/>
      <c r="B355" s="155"/>
      <c r="E355" s="160"/>
      <c r="F355" s="161"/>
      <c r="G355" s="163"/>
      <c r="H355" s="163"/>
      <c r="I355" s="163"/>
    </row>
    <row r="356" spans="1:9" s="67" customFormat="1">
      <c r="A356" s="155"/>
      <c r="B356" s="155"/>
      <c r="E356" s="160"/>
      <c r="F356" s="161"/>
      <c r="G356" s="163"/>
      <c r="H356" s="163"/>
      <c r="I356" s="163"/>
    </row>
    <row r="357" spans="1:9" s="67" customFormat="1">
      <c r="A357" s="155"/>
      <c r="B357" s="155"/>
      <c r="E357" s="160"/>
      <c r="F357" s="161"/>
      <c r="G357" s="163"/>
      <c r="H357" s="163"/>
      <c r="I357" s="163"/>
    </row>
    <row r="358" spans="1:9" s="67" customFormat="1">
      <c r="A358" s="155"/>
      <c r="B358" s="155"/>
      <c r="E358" s="160"/>
      <c r="F358" s="161"/>
      <c r="G358" s="163"/>
      <c r="H358" s="163"/>
      <c r="I358" s="163"/>
    </row>
    <row r="359" spans="1:9" s="67" customFormat="1">
      <c r="A359" s="155"/>
      <c r="B359" s="155"/>
      <c r="E359" s="160"/>
      <c r="F359" s="161"/>
      <c r="G359" s="163"/>
      <c r="H359" s="163"/>
      <c r="I359" s="163"/>
    </row>
    <row r="360" spans="1:9" s="67" customFormat="1">
      <c r="A360" s="155"/>
      <c r="B360" s="155"/>
      <c r="E360" s="160"/>
      <c r="F360" s="161"/>
      <c r="G360" s="163"/>
      <c r="H360" s="163"/>
      <c r="I360" s="163"/>
    </row>
    <row r="361" spans="1:9" s="67" customFormat="1">
      <c r="A361" s="155"/>
      <c r="B361" s="155"/>
      <c r="E361" s="160"/>
      <c r="F361" s="161"/>
      <c r="G361" s="163"/>
      <c r="H361" s="163"/>
      <c r="I361" s="163"/>
    </row>
    <row r="362" spans="1:9" s="67" customFormat="1">
      <c r="A362" s="155"/>
      <c r="B362" s="155"/>
      <c r="E362" s="160"/>
      <c r="F362" s="161"/>
      <c r="G362" s="163"/>
      <c r="H362" s="163"/>
      <c r="I362" s="163"/>
    </row>
    <row r="363" spans="1:9" s="67" customFormat="1">
      <c r="A363" s="155"/>
      <c r="B363" s="155"/>
      <c r="E363" s="160"/>
      <c r="F363" s="161"/>
      <c r="G363" s="163"/>
      <c r="H363" s="163"/>
      <c r="I363" s="163"/>
    </row>
    <row r="364" spans="1:9" s="67" customFormat="1">
      <c r="A364" s="155"/>
      <c r="B364" s="155"/>
      <c r="E364" s="160"/>
      <c r="F364" s="161"/>
      <c r="G364" s="163"/>
      <c r="H364" s="163"/>
      <c r="I364" s="163"/>
    </row>
    <row r="365" spans="1:9" s="67" customFormat="1">
      <c r="A365" s="155"/>
      <c r="B365" s="155"/>
      <c r="E365" s="160"/>
      <c r="F365" s="161"/>
      <c r="G365" s="163"/>
      <c r="H365" s="163"/>
      <c r="I365" s="163"/>
    </row>
    <row r="366" spans="1:9" s="67" customFormat="1">
      <c r="A366" s="155"/>
      <c r="B366" s="155"/>
      <c r="E366" s="160"/>
      <c r="F366" s="161"/>
      <c r="G366" s="163"/>
      <c r="H366" s="163"/>
      <c r="I366" s="163"/>
    </row>
    <row r="367" spans="1:9" s="67" customFormat="1">
      <c r="A367" s="155"/>
      <c r="B367" s="155"/>
      <c r="E367" s="160"/>
      <c r="F367" s="161"/>
      <c r="G367" s="163"/>
      <c r="H367" s="163"/>
      <c r="I367" s="163"/>
    </row>
    <row r="368" spans="1:9" s="67" customFormat="1">
      <c r="A368" s="155"/>
      <c r="B368" s="155"/>
      <c r="E368" s="160"/>
      <c r="F368" s="161"/>
      <c r="G368" s="163"/>
      <c r="H368" s="163"/>
      <c r="I368" s="163"/>
    </row>
    <row r="369" spans="1:9" s="67" customFormat="1">
      <c r="A369" s="155"/>
      <c r="B369" s="155"/>
      <c r="E369" s="160"/>
      <c r="F369" s="161"/>
      <c r="G369" s="163"/>
      <c r="H369" s="163"/>
      <c r="I369" s="163"/>
    </row>
    <row r="370" spans="1:9" s="67" customFormat="1">
      <c r="A370" s="155"/>
      <c r="B370" s="155"/>
      <c r="E370" s="160"/>
      <c r="F370" s="161"/>
      <c r="G370" s="163"/>
      <c r="H370" s="163"/>
      <c r="I370" s="163"/>
    </row>
    <row r="371" spans="1:9" s="67" customFormat="1">
      <c r="A371" s="155"/>
      <c r="B371" s="155"/>
      <c r="E371" s="160"/>
      <c r="F371" s="161"/>
      <c r="G371" s="163"/>
      <c r="H371" s="163"/>
      <c r="I371" s="163"/>
    </row>
    <row r="372" spans="1:9" s="67" customFormat="1">
      <c r="A372" s="155"/>
      <c r="B372" s="155"/>
      <c r="E372" s="160"/>
      <c r="F372" s="161"/>
      <c r="G372" s="162"/>
      <c r="H372" s="162"/>
      <c r="I372" s="162"/>
    </row>
    <row r="373" spans="1:9" s="67" customFormat="1">
      <c r="A373" s="155"/>
      <c r="B373" s="155"/>
      <c r="E373" s="160"/>
      <c r="F373" s="161"/>
      <c r="G373" s="162"/>
      <c r="H373" s="162"/>
      <c r="I373" s="162"/>
    </row>
    <row r="374" spans="1:9" s="67" customFormat="1">
      <c r="A374" s="155"/>
      <c r="B374" s="155"/>
      <c r="E374" s="160"/>
      <c r="F374" s="161"/>
      <c r="G374" s="162"/>
      <c r="H374" s="162"/>
      <c r="I374" s="162"/>
    </row>
    <row r="375" spans="1:9">
      <c r="E375" s="164"/>
      <c r="F375" s="165"/>
      <c r="G375" s="166"/>
      <c r="H375" s="166">
        <f>[1]พัฒนาอาชีพ.OTOP!G48+[1]ด้านการผลิตพืช!G54+[1]สุกร!F13+[1]โค!F20+[1]แพะ!F13+[1]เป็ดเนื้อ!F15+[1]เป็ดไข่!F45+[1]ไก่ไข่!F71+[1]ไก่พื้นเมือง!F66+[1]ประมง!F41+[1]เศรษฐกิจพอเพียง!G9+[1]ปัจจัยผลิตทางการเกษตร!G35+[1]โครงสร้างพื้นฐานการเกษตร!G10</f>
        <v>162791300</v>
      </c>
      <c r="I375" s="166"/>
    </row>
    <row r="376" spans="1:9">
      <c r="F376" s="165"/>
      <c r="G376" s="164"/>
      <c r="H376" s="164">
        <f>H350-H375</f>
        <v>-38800</v>
      </c>
      <c r="I376" s="164"/>
    </row>
    <row r="377" spans="1:9">
      <c r="F377" s="165"/>
      <c r="G377" s="164"/>
      <c r="I377" s="164"/>
    </row>
    <row r="378" spans="1:9">
      <c r="F378" s="3"/>
      <c r="G378" s="3"/>
    </row>
  </sheetData>
  <mergeCells count="219">
    <mergeCell ref="A346:A349"/>
    <mergeCell ref="B346:B349"/>
    <mergeCell ref="C346:C349"/>
    <mergeCell ref="D346:D349"/>
    <mergeCell ref="A336:A340"/>
    <mergeCell ref="B336:B340"/>
    <mergeCell ref="C336:C340"/>
    <mergeCell ref="D336:D340"/>
    <mergeCell ref="A341:A345"/>
    <mergeCell ref="B341:B345"/>
    <mergeCell ref="C341:C345"/>
    <mergeCell ref="D341:D345"/>
    <mergeCell ref="A325:A330"/>
    <mergeCell ref="B325:B330"/>
    <mergeCell ref="C325:C330"/>
    <mergeCell ref="D325:D330"/>
    <mergeCell ref="A331:A335"/>
    <mergeCell ref="B331:B335"/>
    <mergeCell ref="C331:C335"/>
    <mergeCell ref="D331:D335"/>
    <mergeCell ref="A313:A318"/>
    <mergeCell ref="B313:B318"/>
    <mergeCell ref="C313:C318"/>
    <mergeCell ref="D313:D318"/>
    <mergeCell ref="A319:A324"/>
    <mergeCell ref="B319:B324"/>
    <mergeCell ref="C319:C324"/>
    <mergeCell ref="D319:D324"/>
    <mergeCell ref="A301:A306"/>
    <mergeCell ref="B301:B306"/>
    <mergeCell ref="C301:C306"/>
    <mergeCell ref="D301:D306"/>
    <mergeCell ref="A307:A312"/>
    <mergeCell ref="B307:B312"/>
    <mergeCell ref="C307:C312"/>
    <mergeCell ref="D307:D312"/>
    <mergeCell ref="A289:A294"/>
    <mergeCell ref="B289:B294"/>
    <mergeCell ref="C289:C294"/>
    <mergeCell ref="D289:D294"/>
    <mergeCell ref="A295:A300"/>
    <mergeCell ref="B295:B300"/>
    <mergeCell ref="C295:C300"/>
    <mergeCell ref="D295:D300"/>
    <mergeCell ref="A277:A282"/>
    <mergeCell ref="B277:B282"/>
    <mergeCell ref="C277:C282"/>
    <mergeCell ref="D277:D282"/>
    <mergeCell ref="A283:A288"/>
    <mergeCell ref="B283:B288"/>
    <mergeCell ref="C283:C288"/>
    <mergeCell ref="D283:D288"/>
    <mergeCell ref="A265:A270"/>
    <mergeCell ref="B265:B270"/>
    <mergeCell ref="C265:C270"/>
    <mergeCell ref="D265:D270"/>
    <mergeCell ref="A271:A276"/>
    <mergeCell ref="B271:B276"/>
    <mergeCell ref="C271:C276"/>
    <mergeCell ref="D271:D276"/>
    <mergeCell ref="A256:A258"/>
    <mergeCell ref="B256:B258"/>
    <mergeCell ref="C256:C258"/>
    <mergeCell ref="D256:D258"/>
    <mergeCell ref="A259:A264"/>
    <mergeCell ref="B259:B264"/>
    <mergeCell ref="C259:C264"/>
    <mergeCell ref="D259:D264"/>
    <mergeCell ref="A244:A249"/>
    <mergeCell ref="B244:B249"/>
    <mergeCell ref="C244:C249"/>
    <mergeCell ref="D244:D249"/>
    <mergeCell ref="A250:A255"/>
    <mergeCell ref="B250:B255"/>
    <mergeCell ref="C250:C255"/>
    <mergeCell ref="D250:D255"/>
    <mergeCell ref="A231:A236"/>
    <mergeCell ref="B231:B236"/>
    <mergeCell ref="C231:C236"/>
    <mergeCell ref="D231:D236"/>
    <mergeCell ref="A238:A243"/>
    <mergeCell ref="B238:B243"/>
    <mergeCell ref="C238:C243"/>
    <mergeCell ref="D238:D243"/>
    <mergeCell ref="A219:A224"/>
    <mergeCell ref="B219:B224"/>
    <mergeCell ref="C219:C224"/>
    <mergeCell ref="D219:D224"/>
    <mergeCell ref="A225:A230"/>
    <mergeCell ref="B225:B230"/>
    <mergeCell ref="C225:C230"/>
    <mergeCell ref="D225:D230"/>
    <mergeCell ref="A169:A170"/>
    <mergeCell ref="B169:B170"/>
    <mergeCell ref="C169:C170"/>
    <mergeCell ref="D169:D170"/>
    <mergeCell ref="A176:A181"/>
    <mergeCell ref="B176:B181"/>
    <mergeCell ref="C176:C181"/>
    <mergeCell ref="D176:D181"/>
    <mergeCell ref="A142:A143"/>
    <mergeCell ref="B142:B143"/>
    <mergeCell ref="C142:C143"/>
    <mergeCell ref="D142:D143"/>
    <mergeCell ref="A144:A145"/>
    <mergeCell ref="B144:B145"/>
    <mergeCell ref="C144:C145"/>
    <mergeCell ref="D144:D145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C133"/>
    <mergeCell ref="D132:D133"/>
    <mergeCell ref="A135:A137"/>
    <mergeCell ref="B135:B137"/>
    <mergeCell ref="C135:C137"/>
    <mergeCell ref="D135:D137"/>
    <mergeCell ref="A122:A124"/>
    <mergeCell ref="B122:B124"/>
    <mergeCell ref="C122:C124"/>
    <mergeCell ref="D122:D124"/>
    <mergeCell ref="A125:A126"/>
    <mergeCell ref="B125:B126"/>
    <mergeCell ref="C125:C126"/>
    <mergeCell ref="D125:D126"/>
    <mergeCell ref="A112:A114"/>
    <mergeCell ref="B112:B114"/>
    <mergeCell ref="C112:C114"/>
    <mergeCell ref="D113:D114"/>
    <mergeCell ref="A120:A121"/>
    <mergeCell ref="B120:B121"/>
    <mergeCell ref="C120:C121"/>
    <mergeCell ref="D120:D121"/>
    <mergeCell ref="A97:A98"/>
    <mergeCell ref="B97:B98"/>
    <mergeCell ref="C97:C98"/>
    <mergeCell ref="D97:D98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68:A70"/>
    <mergeCell ref="B68:B70"/>
    <mergeCell ref="C68:C70"/>
    <mergeCell ref="D68:D70"/>
    <mergeCell ref="A79:A80"/>
    <mergeCell ref="B79:B80"/>
    <mergeCell ref="C79:C80"/>
    <mergeCell ref="D79:D80"/>
    <mergeCell ref="B60:B61"/>
    <mergeCell ref="C60:C61"/>
    <mergeCell ref="D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12:A13"/>
    <mergeCell ref="B12:B13"/>
    <mergeCell ref="C12:C13"/>
    <mergeCell ref="D12:D13"/>
    <mergeCell ref="A54:A55"/>
    <mergeCell ref="B54:B55"/>
    <mergeCell ref="C54:C55"/>
    <mergeCell ref="D54:D55"/>
    <mergeCell ref="A8:A9"/>
    <mergeCell ref="B8:B9"/>
    <mergeCell ref="C8:C9"/>
    <mergeCell ref="D8:D9"/>
    <mergeCell ref="A10:A11"/>
    <mergeCell ref="B10:B11"/>
    <mergeCell ref="C10:C11"/>
    <mergeCell ref="D10:D11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O304"/>
  <sheetViews>
    <sheetView tabSelected="1" zoomScaleNormal="100" workbookViewId="0">
      <selection activeCell="E11" sqref="E11"/>
    </sheetView>
  </sheetViews>
  <sheetFormatPr defaultColWidth="9" defaultRowHeight="21"/>
  <cols>
    <col min="1" max="1" width="5.625" style="4" customWidth="1"/>
    <col min="2" max="2" width="13" style="4" customWidth="1"/>
    <col min="3" max="3" width="14" style="3" customWidth="1"/>
    <col min="4" max="4" width="7" style="3" customWidth="1"/>
    <col min="5" max="5" width="15.875" style="3" customWidth="1"/>
    <col min="6" max="6" width="14.625" style="3" customWidth="1"/>
    <col min="7" max="8" width="16.625" style="3" customWidth="1"/>
    <col min="9" max="9" width="11.375" style="3" customWidth="1"/>
    <col min="10" max="10" width="13.125" style="3" customWidth="1"/>
    <col min="11" max="11" width="11" style="3" customWidth="1"/>
    <col min="12" max="12" width="14.125" style="3" customWidth="1"/>
    <col min="13" max="13" width="10.5" style="3" customWidth="1"/>
    <col min="14" max="14" width="13.875" style="3" customWidth="1"/>
    <col min="15" max="15" width="10.5" style="3" customWidth="1"/>
    <col min="16" max="16384" width="9" style="3"/>
  </cols>
  <sheetData>
    <row r="1" spans="1:14" ht="23.25">
      <c r="A1" s="1" t="s">
        <v>0</v>
      </c>
      <c r="B1" s="1"/>
      <c r="C1" s="2"/>
      <c r="D1" s="2"/>
      <c r="E1" s="2"/>
      <c r="F1" s="2"/>
      <c r="G1" s="2"/>
      <c r="H1" s="2"/>
    </row>
    <row r="2" spans="1:14" ht="23.25">
      <c r="A2" s="1" t="s">
        <v>1</v>
      </c>
      <c r="B2" s="1"/>
      <c r="C2" s="2"/>
      <c r="D2" s="2"/>
      <c r="E2" s="2"/>
      <c r="F2" s="2"/>
      <c r="G2" s="2"/>
      <c r="H2" s="2"/>
    </row>
    <row r="3" spans="1:14" ht="16.5" customHeight="1"/>
    <row r="4" spans="1:14">
      <c r="A4" s="5" t="s">
        <v>2</v>
      </c>
      <c r="B4" s="5"/>
    </row>
    <row r="5" spans="1:14" ht="10.5" customHeight="1"/>
    <row r="6" spans="1:14" ht="22.5" customHeight="1">
      <c r="A6" s="6" t="s">
        <v>3</v>
      </c>
      <c r="B6" s="6" t="s">
        <v>4</v>
      </c>
      <c r="C6" s="7" t="s">
        <v>5</v>
      </c>
      <c r="D6" s="8"/>
      <c r="E6" s="8"/>
      <c r="F6" s="9"/>
      <c r="G6" s="10" t="s">
        <v>6</v>
      </c>
      <c r="H6" s="11"/>
    </row>
    <row r="7" spans="1:14" ht="42.75" customHeight="1">
      <c r="A7" s="12"/>
      <c r="B7" s="12"/>
      <c r="C7" s="13" t="s">
        <v>7</v>
      </c>
      <c r="D7" s="14" t="s">
        <v>8</v>
      </c>
      <c r="E7" s="13" t="s">
        <v>9</v>
      </c>
      <c r="F7" s="13" t="s">
        <v>10</v>
      </c>
      <c r="G7" s="15" t="s">
        <v>10</v>
      </c>
      <c r="H7" s="15" t="s">
        <v>7</v>
      </c>
    </row>
    <row r="8" spans="1:14" s="22" customFormat="1" ht="27" customHeight="1">
      <c r="A8" s="16">
        <v>1</v>
      </c>
      <c r="B8" s="17" t="s">
        <v>11</v>
      </c>
      <c r="C8" s="18">
        <v>4504500</v>
      </c>
      <c r="D8" s="19">
        <v>1</v>
      </c>
      <c r="E8" s="20" t="s">
        <v>11</v>
      </c>
      <c r="F8" s="18">
        <v>498000</v>
      </c>
      <c r="G8" s="18">
        <f>5000000-F8</f>
        <v>4502000</v>
      </c>
      <c r="H8" s="21">
        <f>(5000000*3)-C8</f>
        <v>10495500</v>
      </c>
      <c r="I8" s="22">
        <f>332*30</f>
        <v>9960</v>
      </c>
      <c r="J8" s="22">
        <f>I8*50</f>
        <v>498000</v>
      </c>
      <c r="K8" s="22">
        <v>332</v>
      </c>
    </row>
    <row r="9" spans="1:14" s="22" customFormat="1" ht="27" customHeight="1">
      <c r="A9" s="16"/>
      <c r="B9" s="17" t="s">
        <v>11</v>
      </c>
      <c r="C9" s="23"/>
      <c r="D9" s="19"/>
      <c r="E9" s="20" t="s">
        <v>12</v>
      </c>
      <c r="F9" s="18">
        <v>3483000</v>
      </c>
      <c r="G9" s="18">
        <f>5000000-F9</f>
        <v>1517000</v>
      </c>
      <c r="H9" s="18"/>
      <c r="I9" s="22">
        <f>2322*30</f>
        <v>69660</v>
      </c>
      <c r="J9" s="22">
        <f t="shared" ref="J9:J10" si="0">I9*50</f>
        <v>3483000</v>
      </c>
      <c r="K9" s="22">
        <v>2322</v>
      </c>
    </row>
    <row r="10" spans="1:14" s="22" customFormat="1" ht="27" customHeight="1">
      <c r="A10" s="16"/>
      <c r="B10" s="17" t="s">
        <v>11</v>
      </c>
      <c r="C10" s="23"/>
      <c r="D10" s="19"/>
      <c r="E10" s="20" t="s">
        <v>13</v>
      </c>
      <c r="F10" s="18">
        <v>523500</v>
      </c>
      <c r="G10" s="18">
        <f>5000000-F10</f>
        <v>4476500</v>
      </c>
      <c r="H10" s="18"/>
      <c r="I10" s="22">
        <f>349*30</f>
        <v>10470</v>
      </c>
      <c r="J10" s="22">
        <f t="shared" si="0"/>
        <v>523500</v>
      </c>
      <c r="K10" s="22">
        <v>349</v>
      </c>
    </row>
    <row r="11" spans="1:14" s="28" customFormat="1" ht="27" customHeight="1">
      <c r="A11" s="16">
        <v>2</v>
      </c>
      <c r="B11" s="17" t="s">
        <v>14</v>
      </c>
      <c r="C11" s="24">
        <v>1783660</v>
      </c>
      <c r="D11" s="25">
        <v>7</v>
      </c>
      <c r="E11" s="26" t="s">
        <v>15</v>
      </c>
      <c r="F11" s="21">
        <v>423533</v>
      </c>
      <c r="G11" s="18">
        <f>5000000-F11</f>
        <v>4576467</v>
      </c>
      <c r="H11" s="21">
        <f>(5000000*6)-C11</f>
        <v>28216340</v>
      </c>
      <c r="I11" s="27">
        <v>385000</v>
      </c>
      <c r="J11" s="28">
        <v>17000</v>
      </c>
      <c r="K11" s="28">
        <v>21533</v>
      </c>
      <c r="L11" s="29">
        <f>SUM(I11:K11)</f>
        <v>423533</v>
      </c>
      <c r="M11" s="30"/>
      <c r="N11" s="30"/>
    </row>
    <row r="12" spans="1:14" s="28" customFormat="1" ht="27" customHeight="1">
      <c r="A12" s="16"/>
      <c r="B12" s="17" t="s">
        <v>14</v>
      </c>
      <c r="C12" s="24"/>
      <c r="D12" s="25"/>
      <c r="E12" s="26" t="s">
        <v>16</v>
      </c>
      <c r="F12" s="21">
        <v>1098743</v>
      </c>
      <c r="G12" s="18">
        <f t="shared" ref="G12:G86" si="1">5000000-F12</f>
        <v>3901257</v>
      </c>
      <c r="H12" s="18"/>
      <c r="I12" s="27">
        <v>168000</v>
      </c>
      <c r="J12" s="31">
        <v>909210</v>
      </c>
      <c r="K12" s="28">
        <v>21533</v>
      </c>
      <c r="L12" s="32">
        <f>SUM(I12:K12)</f>
        <v>1098743</v>
      </c>
    </row>
    <row r="13" spans="1:14" s="28" customFormat="1" ht="27" customHeight="1">
      <c r="A13" s="16"/>
      <c r="B13" s="17" t="s">
        <v>14</v>
      </c>
      <c r="C13" s="24"/>
      <c r="D13" s="25"/>
      <c r="E13" s="26" t="s">
        <v>17</v>
      </c>
      <c r="F13" s="21">
        <v>171533</v>
      </c>
      <c r="G13" s="18">
        <f t="shared" si="1"/>
        <v>4828467</v>
      </c>
      <c r="H13" s="18"/>
      <c r="I13" s="27">
        <v>150000</v>
      </c>
      <c r="J13" s="28">
        <v>21533</v>
      </c>
      <c r="K13" s="33">
        <f>SUM(I13:J13)</f>
        <v>171533</v>
      </c>
    </row>
    <row r="14" spans="1:14" s="28" customFormat="1" ht="27" customHeight="1">
      <c r="A14" s="16"/>
      <c r="B14" s="17" t="s">
        <v>14</v>
      </c>
      <c r="C14" s="24"/>
      <c r="D14" s="25"/>
      <c r="E14" s="26" t="s">
        <v>18</v>
      </c>
      <c r="F14" s="21">
        <v>46783</v>
      </c>
      <c r="G14" s="18">
        <f t="shared" si="1"/>
        <v>4953217</v>
      </c>
      <c r="H14" s="18"/>
      <c r="I14" s="27">
        <v>25250</v>
      </c>
      <c r="J14" s="28">
        <v>21533</v>
      </c>
      <c r="K14" s="33">
        <f>SUM(I14:J14)</f>
        <v>46783</v>
      </c>
    </row>
    <row r="15" spans="1:14" s="28" customFormat="1" ht="27" customHeight="1">
      <c r="A15" s="16"/>
      <c r="B15" s="17" t="s">
        <v>14</v>
      </c>
      <c r="C15" s="24"/>
      <c r="D15" s="25"/>
      <c r="E15" s="26" t="s">
        <v>19</v>
      </c>
      <c r="F15" s="21">
        <v>21534</v>
      </c>
      <c r="G15" s="18">
        <f t="shared" si="1"/>
        <v>4978466</v>
      </c>
      <c r="H15" s="18"/>
      <c r="I15" s="28">
        <v>21534</v>
      </c>
      <c r="K15" s="34"/>
    </row>
    <row r="16" spans="1:14" s="28" customFormat="1" ht="27" customHeight="1">
      <c r="A16" s="16"/>
      <c r="B16" s="17" t="s">
        <v>14</v>
      </c>
      <c r="C16" s="24"/>
      <c r="D16" s="25"/>
      <c r="E16" s="26" t="s">
        <v>20</v>
      </c>
      <c r="F16" s="21">
        <v>21534</v>
      </c>
      <c r="G16" s="18">
        <f t="shared" si="1"/>
        <v>4978466</v>
      </c>
      <c r="H16" s="18"/>
      <c r="I16" s="28">
        <v>21534</v>
      </c>
      <c r="K16" s="34"/>
    </row>
    <row r="17" spans="1:8" s="28" customFormat="1" ht="27" customHeight="1">
      <c r="A17" s="16">
        <v>3</v>
      </c>
      <c r="B17" s="17" t="s">
        <v>21</v>
      </c>
      <c r="C17" s="24">
        <v>3765000</v>
      </c>
      <c r="D17" s="25">
        <v>7</v>
      </c>
      <c r="E17" s="26" t="s">
        <v>22</v>
      </c>
      <c r="F17" s="18">
        <v>610000</v>
      </c>
      <c r="G17" s="18">
        <f t="shared" si="1"/>
        <v>4390000</v>
      </c>
      <c r="H17" s="21">
        <f>(5000000*10)-C17</f>
        <v>46235000</v>
      </c>
    </row>
    <row r="18" spans="1:8" s="28" customFormat="1" ht="27" customHeight="1">
      <c r="A18" s="16"/>
      <c r="B18" s="17" t="s">
        <v>21</v>
      </c>
      <c r="C18" s="24"/>
      <c r="D18" s="25"/>
      <c r="E18" s="26" t="s">
        <v>23</v>
      </c>
      <c r="F18" s="18">
        <v>255000</v>
      </c>
      <c r="G18" s="18">
        <f t="shared" si="1"/>
        <v>4745000</v>
      </c>
      <c r="H18" s="18"/>
    </row>
    <row r="19" spans="1:8" s="28" customFormat="1" ht="27" customHeight="1">
      <c r="A19" s="16"/>
      <c r="B19" s="17" t="s">
        <v>21</v>
      </c>
      <c r="C19" s="24"/>
      <c r="D19" s="25"/>
      <c r="E19" s="26" t="s">
        <v>24</v>
      </c>
      <c r="F19" s="18">
        <v>906000</v>
      </c>
      <c r="G19" s="18">
        <f t="shared" si="1"/>
        <v>4094000</v>
      </c>
      <c r="H19" s="18"/>
    </row>
    <row r="20" spans="1:8" s="28" customFormat="1" ht="27" customHeight="1">
      <c r="A20" s="16"/>
      <c r="B20" s="17" t="s">
        <v>21</v>
      </c>
      <c r="C20" s="24"/>
      <c r="D20" s="25"/>
      <c r="E20" s="26" t="s">
        <v>21</v>
      </c>
      <c r="F20" s="18">
        <v>320000</v>
      </c>
      <c r="G20" s="18">
        <f t="shared" si="1"/>
        <v>4680000</v>
      </c>
      <c r="H20" s="18"/>
    </row>
    <row r="21" spans="1:8" s="28" customFormat="1" ht="27" customHeight="1">
      <c r="A21" s="16"/>
      <c r="B21" s="17" t="s">
        <v>21</v>
      </c>
      <c r="C21" s="24"/>
      <c r="D21" s="25"/>
      <c r="E21" s="26" t="s">
        <v>25</v>
      </c>
      <c r="F21" s="18">
        <v>844000</v>
      </c>
      <c r="G21" s="18">
        <f t="shared" si="1"/>
        <v>4156000</v>
      </c>
      <c r="H21" s="18"/>
    </row>
    <row r="22" spans="1:8" s="28" customFormat="1" ht="27" customHeight="1">
      <c r="A22" s="16"/>
      <c r="B22" s="17" t="s">
        <v>21</v>
      </c>
      <c r="C22" s="24"/>
      <c r="D22" s="25"/>
      <c r="E22" s="26" t="s">
        <v>26</v>
      </c>
      <c r="F22" s="18">
        <v>330000</v>
      </c>
      <c r="G22" s="18">
        <f t="shared" si="1"/>
        <v>4670000</v>
      </c>
      <c r="H22" s="18"/>
    </row>
    <row r="23" spans="1:8" s="28" customFormat="1" ht="27" customHeight="1">
      <c r="A23" s="16"/>
      <c r="B23" s="17" t="s">
        <v>21</v>
      </c>
      <c r="C23" s="24"/>
      <c r="D23" s="25"/>
      <c r="E23" s="26" t="s">
        <v>27</v>
      </c>
      <c r="F23" s="18">
        <v>500000</v>
      </c>
      <c r="G23" s="18">
        <f t="shared" si="1"/>
        <v>4500000</v>
      </c>
      <c r="H23" s="18"/>
    </row>
    <row r="24" spans="1:8" s="28" customFormat="1" ht="27" customHeight="1">
      <c r="A24" s="16"/>
      <c r="B24" s="17" t="s">
        <v>21</v>
      </c>
      <c r="C24" s="24"/>
      <c r="D24" s="25"/>
      <c r="E24" s="26" t="s">
        <v>28</v>
      </c>
      <c r="F24" s="18"/>
      <c r="G24" s="18">
        <f t="shared" si="1"/>
        <v>5000000</v>
      </c>
      <c r="H24" s="18"/>
    </row>
    <row r="25" spans="1:8" s="28" customFormat="1" ht="27" customHeight="1">
      <c r="A25" s="16"/>
      <c r="B25" s="17" t="s">
        <v>21</v>
      </c>
      <c r="C25" s="24"/>
      <c r="D25" s="25"/>
      <c r="E25" s="26" t="s">
        <v>29</v>
      </c>
      <c r="F25" s="18"/>
      <c r="G25" s="18">
        <f t="shared" si="1"/>
        <v>5000000</v>
      </c>
      <c r="H25" s="18"/>
    </row>
    <row r="26" spans="1:8" s="28" customFormat="1" ht="27" customHeight="1">
      <c r="A26" s="16"/>
      <c r="B26" s="17" t="s">
        <v>21</v>
      </c>
      <c r="C26" s="24"/>
      <c r="D26" s="25"/>
      <c r="E26" s="26" t="s">
        <v>30</v>
      </c>
      <c r="F26" s="18"/>
      <c r="G26" s="18">
        <f t="shared" si="1"/>
        <v>5000000</v>
      </c>
      <c r="H26" s="18"/>
    </row>
    <row r="27" spans="1:8" s="28" customFormat="1" ht="27" customHeight="1">
      <c r="A27" s="16">
        <v>4</v>
      </c>
      <c r="B27" s="17" t="s">
        <v>31</v>
      </c>
      <c r="C27" s="24">
        <v>1741500</v>
      </c>
      <c r="D27" s="25">
        <v>1</v>
      </c>
      <c r="E27" s="26" t="s">
        <v>32</v>
      </c>
      <c r="F27" s="21">
        <v>1741500</v>
      </c>
      <c r="G27" s="18">
        <f t="shared" si="1"/>
        <v>3258500</v>
      </c>
      <c r="H27" s="21">
        <f>(5000000*4)-C27</f>
        <v>18258500</v>
      </c>
    </row>
    <row r="28" spans="1:8" s="28" customFormat="1" ht="27" customHeight="1">
      <c r="A28" s="16"/>
      <c r="B28" s="17" t="s">
        <v>31</v>
      </c>
      <c r="C28" s="24"/>
      <c r="D28" s="25"/>
      <c r="E28" s="26" t="s">
        <v>33</v>
      </c>
      <c r="F28" s="21"/>
      <c r="G28" s="18">
        <f t="shared" si="1"/>
        <v>5000000</v>
      </c>
      <c r="H28" s="18"/>
    </row>
    <row r="29" spans="1:8" s="28" customFormat="1" ht="27" customHeight="1">
      <c r="A29" s="16"/>
      <c r="B29" s="17" t="s">
        <v>31</v>
      </c>
      <c r="C29" s="24"/>
      <c r="D29" s="25"/>
      <c r="E29" s="26" t="s">
        <v>34</v>
      </c>
      <c r="F29" s="21"/>
      <c r="G29" s="18">
        <f t="shared" si="1"/>
        <v>5000000</v>
      </c>
      <c r="H29" s="18"/>
    </row>
    <row r="30" spans="1:8" s="28" customFormat="1" ht="27" customHeight="1">
      <c r="A30" s="16"/>
      <c r="B30" s="17" t="s">
        <v>31</v>
      </c>
      <c r="C30" s="24"/>
      <c r="D30" s="25"/>
      <c r="E30" s="26" t="s">
        <v>35</v>
      </c>
      <c r="F30" s="21"/>
      <c r="G30" s="18">
        <f t="shared" si="1"/>
        <v>5000000</v>
      </c>
      <c r="H30" s="18"/>
    </row>
    <row r="31" spans="1:8" s="28" customFormat="1" ht="27" customHeight="1">
      <c r="A31" s="16">
        <v>5</v>
      </c>
      <c r="B31" s="17" t="s">
        <v>36</v>
      </c>
      <c r="C31" s="24">
        <v>48137900</v>
      </c>
      <c r="D31" s="25">
        <v>24</v>
      </c>
      <c r="E31" s="35" t="s">
        <v>37</v>
      </c>
      <c r="F31" s="18">
        <v>4704000</v>
      </c>
      <c r="G31" s="18">
        <f t="shared" si="1"/>
        <v>296000</v>
      </c>
      <c r="H31" s="21">
        <f>(5000000*11)-C31</f>
        <v>6862100</v>
      </c>
    </row>
    <row r="32" spans="1:8" s="28" customFormat="1" ht="27" customHeight="1">
      <c r="A32" s="16"/>
      <c r="B32" s="17" t="s">
        <v>36</v>
      </c>
      <c r="C32" s="24"/>
      <c r="D32" s="25"/>
      <c r="E32" s="35" t="s">
        <v>36</v>
      </c>
      <c r="F32" s="18">
        <v>1728300</v>
      </c>
      <c r="G32" s="18">
        <f t="shared" si="1"/>
        <v>3271700</v>
      </c>
      <c r="H32" s="18"/>
    </row>
    <row r="33" spans="1:15" s="45" customFormat="1" ht="27" customHeight="1">
      <c r="A33" s="36"/>
      <c r="B33" s="37" t="s">
        <v>36</v>
      </c>
      <c r="C33" s="38"/>
      <c r="D33" s="39"/>
      <c r="E33" s="40" t="s">
        <v>38</v>
      </c>
      <c r="F33" s="41">
        <v>9198000</v>
      </c>
      <c r="G33" s="42">
        <f t="shared" si="1"/>
        <v>-4198000</v>
      </c>
      <c r="H33" s="42"/>
      <c r="I33" s="43">
        <v>3834000</v>
      </c>
      <c r="J33" s="29">
        <v>3397500</v>
      </c>
      <c r="K33" s="29">
        <v>1966500</v>
      </c>
      <c r="L33" s="44">
        <f>SUM(I33:K33)</f>
        <v>9198000</v>
      </c>
    </row>
    <row r="34" spans="1:15" s="56" customFormat="1" ht="27" customHeight="1">
      <c r="A34" s="46"/>
      <c r="B34" s="47" t="s">
        <v>36</v>
      </c>
      <c r="C34" s="48"/>
      <c r="D34" s="49"/>
      <c r="E34" s="50" t="s">
        <v>39</v>
      </c>
      <c r="F34" s="51">
        <v>3718400</v>
      </c>
      <c r="G34" s="52">
        <f t="shared" si="1"/>
        <v>1281600</v>
      </c>
      <c r="H34" s="52"/>
      <c r="I34" s="53">
        <v>57600</v>
      </c>
      <c r="J34" s="54">
        <v>147200</v>
      </c>
      <c r="K34" s="54">
        <v>1158400</v>
      </c>
      <c r="L34" s="54">
        <v>428800</v>
      </c>
      <c r="M34" s="54">
        <v>1648000</v>
      </c>
      <c r="N34" s="54">
        <v>278400</v>
      </c>
      <c r="O34" s="55">
        <f>SUM(I34:N34)</f>
        <v>3718400</v>
      </c>
    </row>
    <row r="35" spans="1:15" s="45" customFormat="1" ht="27" customHeight="1">
      <c r="A35" s="36"/>
      <c r="B35" s="37" t="s">
        <v>36</v>
      </c>
      <c r="C35" s="38"/>
      <c r="D35" s="39"/>
      <c r="E35" s="40" t="s">
        <v>40</v>
      </c>
      <c r="F35" s="42">
        <v>5149200</v>
      </c>
      <c r="G35" s="42">
        <f t="shared" si="1"/>
        <v>-149200</v>
      </c>
      <c r="H35" s="42"/>
    </row>
    <row r="36" spans="1:15" s="56" customFormat="1" ht="27" customHeight="1">
      <c r="A36" s="46"/>
      <c r="B36" s="47" t="s">
        <v>36</v>
      </c>
      <c r="C36" s="48"/>
      <c r="D36" s="49"/>
      <c r="E36" s="50" t="s">
        <v>41</v>
      </c>
      <c r="F36" s="51">
        <v>1500800</v>
      </c>
      <c r="G36" s="52">
        <f t="shared" si="1"/>
        <v>3499200</v>
      </c>
      <c r="H36" s="52"/>
      <c r="I36" s="53">
        <v>1222400</v>
      </c>
      <c r="J36" s="54">
        <v>278400</v>
      </c>
      <c r="K36" s="55">
        <f>SUM(I36:J36)</f>
        <v>1500800</v>
      </c>
      <c r="L36" s="55"/>
    </row>
    <row r="37" spans="1:15" s="45" customFormat="1" ht="27" customHeight="1">
      <c r="A37" s="36"/>
      <c r="B37" s="37" t="s">
        <v>36</v>
      </c>
      <c r="C37" s="38"/>
      <c r="D37" s="39"/>
      <c r="E37" s="40" t="s">
        <v>42</v>
      </c>
      <c r="F37" s="41">
        <v>6393600</v>
      </c>
      <c r="G37" s="42">
        <f t="shared" si="1"/>
        <v>-1393600</v>
      </c>
      <c r="H37" s="42"/>
      <c r="I37" s="43">
        <v>947200</v>
      </c>
      <c r="J37" s="29">
        <v>371200</v>
      </c>
      <c r="K37" s="29">
        <v>1404800</v>
      </c>
      <c r="L37" s="29">
        <v>3324800</v>
      </c>
      <c r="M37" s="29">
        <v>345600</v>
      </c>
      <c r="N37" s="44"/>
    </row>
    <row r="38" spans="1:15" s="45" customFormat="1" ht="27" customHeight="1">
      <c r="A38" s="36"/>
      <c r="B38" s="37" t="s">
        <v>36</v>
      </c>
      <c r="C38" s="38"/>
      <c r="D38" s="39"/>
      <c r="E38" s="40" t="s">
        <v>43</v>
      </c>
      <c r="F38" s="41">
        <v>11662000</v>
      </c>
      <c r="G38" s="42">
        <f t="shared" si="1"/>
        <v>-6662000</v>
      </c>
      <c r="H38" s="42"/>
      <c r="I38" s="43">
        <v>9979200</v>
      </c>
      <c r="J38" s="29">
        <v>1682800</v>
      </c>
      <c r="K38" s="44"/>
    </row>
    <row r="39" spans="1:15" s="56" customFormat="1" ht="27" customHeight="1">
      <c r="A39" s="46"/>
      <c r="B39" s="47" t="s">
        <v>36</v>
      </c>
      <c r="C39" s="48"/>
      <c r="D39" s="49"/>
      <c r="E39" s="50" t="s">
        <v>44</v>
      </c>
      <c r="F39" s="51">
        <v>4083600</v>
      </c>
      <c r="G39" s="52">
        <f t="shared" si="1"/>
        <v>916400</v>
      </c>
      <c r="H39" s="52"/>
      <c r="I39" s="53">
        <v>1350000</v>
      </c>
      <c r="J39" s="54">
        <v>726000</v>
      </c>
      <c r="K39" s="54">
        <v>2007600</v>
      </c>
      <c r="L39" s="55"/>
    </row>
    <row r="40" spans="1:15" s="56" customFormat="1" ht="27" customHeight="1">
      <c r="A40" s="46"/>
      <c r="B40" s="47" t="s">
        <v>36</v>
      </c>
      <c r="C40" s="48"/>
      <c r="D40" s="49"/>
      <c r="E40" s="50" t="s">
        <v>45</v>
      </c>
      <c r="F40" s="51"/>
      <c r="G40" s="52">
        <f t="shared" si="1"/>
        <v>5000000</v>
      </c>
      <c r="H40" s="52"/>
      <c r="I40" s="57"/>
      <c r="J40" s="57"/>
      <c r="K40" s="57"/>
      <c r="L40" s="55"/>
    </row>
    <row r="41" spans="1:15" s="56" customFormat="1" ht="27" customHeight="1">
      <c r="A41" s="46"/>
      <c r="B41" s="47" t="s">
        <v>36</v>
      </c>
      <c r="C41" s="48"/>
      <c r="D41" s="49"/>
      <c r="E41" s="50" t="s">
        <v>46</v>
      </c>
      <c r="F41" s="51"/>
      <c r="G41" s="52">
        <f t="shared" si="1"/>
        <v>5000000</v>
      </c>
      <c r="H41" s="52"/>
      <c r="I41" s="57"/>
      <c r="J41" s="57"/>
      <c r="K41" s="57"/>
      <c r="L41" s="55"/>
    </row>
    <row r="42" spans="1:15" ht="27" customHeight="1">
      <c r="A42" s="16">
        <v>6</v>
      </c>
      <c r="B42" s="17" t="s">
        <v>47</v>
      </c>
      <c r="C42" s="58">
        <v>6096000</v>
      </c>
      <c r="D42" s="59">
        <v>4</v>
      </c>
      <c r="E42" s="60" t="s">
        <v>47</v>
      </c>
      <c r="F42" s="61">
        <v>2032000</v>
      </c>
      <c r="G42" s="18">
        <f t="shared" si="1"/>
        <v>2968000</v>
      </c>
      <c r="H42" s="21">
        <f>(5000000*3)-C42</f>
        <v>8904000</v>
      </c>
    </row>
    <row r="43" spans="1:15" ht="27" customHeight="1">
      <c r="A43" s="16"/>
      <c r="B43" s="17" t="s">
        <v>47</v>
      </c>
      <c r="C43" s="58"/>
      <c r="D43" s="59"/>
      <c r="E43" s="60" t="s">
        <v>48</v>
      </c>
      <c r="F43" s="61">
        <v>2032000</v>
      </c>
      <c r="G43" s="18">
        <f t="shared" si="1"/>
        <v>2968000</v>
      </c>
      <c r="H43" s="18"/>
    </row>
    <row r="44" spans="1:15" ht="27" customHeight="1">
      <c r="A44" s="16"/>
      <c r="B44" s="17" t="s">
        <v>47</v>
      </c>
      <c r="C44" s="58"/>
      <c r="D44" s="59"/>
      <c r="E44" s="60" t="s">
        <v>49</v>
      </c>
      <c r="F44" s="61">
        <v>2032000</v>
      </c>
      <c r="G44" s="18">
        <f t="shared" si="1"/>
        <v>2968000</v>
      </c>
      <c r="H44" s="18"/>
    </row>
    <row r="45" spans="1:15" s="67" customFormat="1" ht="27" customHeight="1">
      <c r="A45" s="46">
        <v>7</v>
      </c>
      <c r="B45" s="47" t="s">
        <v>50</v>
      </c>
      <c r="C45" s="62">
        <v>29316800</v>
      </c>
      <c r="D45" s="63">
        <v>24</v>
      </c>
      <c r="E45" s="64" t="s">
        <v>50</v>
      </c>
      <c r="F45" s="65">
        <v>2026200</v>
      </c>
      <c r="G45" s="18">
        <f t="shared" si="1"/>
        <v>2973800</v>
      </c>
      <c r="H45" s="21">
        <f>(5000000*10)-C45</f>
        <v>20683200</v>
      </c>
      <c r="I45" s="27">
        <v>1685800</v>
      </c>
      <c r="J45" s="66">
        <v>340400</v>
      </c>
      <c r="L45" s="68">
        <f t="shared" ref="L45:L54" si="2">SUM(I45:K45)</f>
        <v>2026200</v>
      </c>
    </row>
    <row r="46" spans="1:15" s="67" customFormat="1" ht="27" customHeight="1">
      <c r="A46" s="46"/>
      <c r="B46" s="47" t="s">
        <v>50</v>
      </c>
      <c r="C46" s="62"/>
      <c r="D46" s="63"/>
      <c r="E46" s="64" t="s">
        <v>51</v>
      </c>
      <c r="F46" s="65">
        <v>4861800</v>
      </c>
      <c r="G46" s="18">
        <f t="shared" si="1"/>
        <v>138200</v>
      </c>
      <c r="H46" s="18"/>
      <c r="I46" s="27">
        <v>2544700</v>
      </c>
      <c r="J46" s="54">
        <v>1293500</v>
      </c>
      <c r="K46" s="54">
        <v>1023600</v>
      </c>
      <c r="L46" s="68">
        <f t="shared" si="2"/>
        <v>4861800</v>
      </c>
    </row>
    <row r="47" spans="1:15" s="67" customFormat="1" ht="27" customHeight="1">
      <c r="A47" s="46"/>
      <c r="B47" s="47" t="s">
        <v>50</v>
      </c>
      <c r="C47" s="62"/>
      <c r="D47" s="63"/>
      <c r="E47" s="64" t="s">
        <v>52</v>
      </c>
      <c r="F47" s="65">
        <v>2978700</v>
      </c>
      <c r="G47" s="18">
        <f t="shared" si="1"/>
        <v>2021300</v>
      </c>
      <c r="H47" s="18"/>
      <c r="I47" s="27">
        <v>859900</v>
      </c>
      <c r="J47" s="54">
        <v>1679600</v>
      </c>
      <c r="K47" s="54">
        <v>439200</v>
      </c>
      <c r="L47" s="68">
        <f t="shared" si="2"/>
        <v>2978700</v>
      </c>
    </row>
    <row r="48" spans="1:15" s="73" customFormat="1" ht="27" customHeight="1">
      <c r="A48" s="36"/>
      <c r="B48" s="37" t="s">
        <v>50</v>
      </c>
      <c r="C48" s="69"/>
      <c r="D48" s="70"/>
      <c r="E48" s="71" t="s">
        <v>53</v>
      </c>
      <c r="F48" s="72">
        <v>1889700</v>
      </c>
      <c r="G48" s="42">
        <f t="shared" si="1"/>
        <v>3110300</v>
      </c>
      <c r="H48" s="42"/>
      <c r="I48" s="43">
        <v>904400</v>
      </c>
      <c r="J48" s="29">
        <v>985300</v>
      </c>
      <c r="L48" s="74">
        <f t="shared" si="2"/>
        <v>1889700</v>
      </c>
    </row>
    <row r="49" spans="1:15" s="67" customFormat="1" ht="27" customHeight="1">
      <c r="A49" s="46"/>
      <c r="B49" s="47" t="s">
        <v>50</v>
      </c>
      <c r="C49" s="62"/>
      <c r="D49" s="63"/>
      <c r="E49" s="64" t="s">
        <v>54</v>
      </c>
      <c r="F49" s="65">
        <v>3757500</v>
      </c>
      <c r="G49" s="18">
        <f t="shared" si="1"/>
        <v>1242500</v>
      </c>
      <c r="H49" s="18"/>
      <c r="I49" s="53">
        <v>2284400</v>
      </c>
      <c r="J49" s="75">
        <v>1370800</v>
      </c>
      <c r="K49" s="54">
        <v>102300</v>
      </c>
      <c r="L49" s="68">
        <f t="shared" si="2"/>
        <v>3757500</v>
      </c>
    </row>
    <row r="50" spans="1:15" s="73" customFormat="1" ht="27" customHeight="1">
      <c r="A50" s="36"/>
      <c r="B50" s="37" t="s">
        <v>50</v>
      </c>
      <c r="C50" s="69"/>
      <c r="D50" s="70"/>
      <c r="E50" s="71" t="s">
        <v>55</v>
      </c>
      <c r="F50" s="72">
        <v>2920400</v>
      </c>
      <c r="G50" s="42">
        <f t="shared" si="1"/>
        <v>2079600</v>
      </c>
      <c r="H50" s="42"/>
      <c r="I50" s="43">
        <v>2249900</v>
      </c>
      <c r="J50" s="29">
        <v>670500</v>
      </c>
      <c r="L50" s="74">
        <f t="shared" si="2"/>
        <v>2920400</v>
      </c>
    </row>
    <row r="51" spans="1:15" s="67" customFormat="1" ht="27" customHeight="1">
      <c r="A51" s="46"/>
      <c r="B51" s="47" t="s">
        <v>50</v>
      </c>
      <c r="C51" s="62"/>
      <c r="D51" s="63"/>
      <c r="E51" s="64" t="s">
        <v>56</v>
      </c>
      <c r="F51" s="65">
        <v>1099600</v>
      </c>
      <c r="G51" s="18">
        <f t="shared" si="1"/>
        <v>3900400</v>
      </c>
      <c r="H51" s="18"/>
      <c r="I51" s="27">
        <v>513400</v>
      </c>
      <c r="J51" s="54">
        <v>586200</v>
      </c>
      <c r="L51" s="68">
        <f t="shared" si="2"/>
        <v>1099600</v>
      </c>
    </row>
    <row r="52" spans="1:15" s="67" customFormat="1" ht="27" customHeight="1">
      <c r="A52" s="46"/>
      <c r="B52" s="47" t="s">
        <v>50</v>
      </c>
      <c r="C52" s="62"/>
      <c r="D52" s="63"/>
      <c r="E52" s="64" t="s">
        <v>57</v>
      </c>
      <c r="F52" s="65">
        <v>2235600</v>
      </c>
      <c r="G52" s="18">
        <f t="shared" si="1"/>
        <v>2764400</v>
      </c>
      <c r="H52" s="18"/>
      <c r="I52" s="27">
        <v>788400</v>
      </c>
      <c r="J52" s="54">
        <v>1316300</v>
      </c>
      <c r="K52" s="54">
        <v>130900</v>
      </c>
      <c r="L52" s="68">
        <f t="shared" si="2"/>
        <v>2235600</v>
      </c>
    </row>
    <row r="53" spans="1:15" s="67" customFormat="1" ht="27" customHeight="1">
      <c r="A53" s="46"/>
      <c r="B53" s="47" t="s">
        <v>50</v>
      </c>
      <c r="C53" s="62"/>
      <c r="D53" s="63"/>
      <c r="E53" s="64" t="s">
        <v>58</v>
      </c>
      <c r="F53" s="65">
        <v>4072900</v>
      </c>
      <c r="G53" s="18">
        <f t="shared" si="1"/>
        <v>927100</v>
      </c>
      <c r="H53" s="18"/>
      <c r="I53" s="27">
        <v>3062600</v>
      </c>
      <c r="J53" s="54">
        <v>1010300</v>
      </c>
      <c r="L53" s="68">
        <f t="shared" si="2"/>
        <v>4072900</v>
      </c>
    </row>
    <row r="54" spans="1:15" s="67" customFormat="1" ht="27" customHeight="1">
      <c r="A54" s="46"/>
      <c r="B54" s="47" t="s">
        <v>50</v>
      </c>
      <c r="C54" s="62"/>
      <c r="D54" s="63"/>
      <c r="E54" s="64" t="s">
        <v>59</v>
      </c>
      <c r="F54" s="65">
        <v>3474400</v>
      </c>
      <c r="G54" s="18">
        <f t="shared" si="1"/>
        <v>1525600</v>
      </c>
      <c r="H54" s="18"/>
      <c r="I54" s="53">
        <v>1922700</v>
      </c>
      <c r="J54" s="54">
        <v>1551700</v>
      </c>
      <c r="L54" s="68">
        <f t="shared" si="2"/>
        <v>3474400</v>
      </c>
    </row>
    <row r="55" spans="1:15" s="73" customFormat="1" ht="27" customHeight="1">
      <c r="A55" s="36">
        <v>8</v>
      </c>
      <c r="B55" s="37" t="s">
        <v>60</v>
      </c>
      <c r="C55" s="42">
        <v>1163760</v>
      </c>
      <c r="D55" s="70">
        <v>1</v>
      </c>
      <c r="E55" s="76" t="s">
        <v>60</v>
      </c>
      <c r="F55" s="72">
        <v>387920</v>
      </c>
      <c r="G55" s="42">
        <f t="shared" si="1"/>
        <v>4612080</v>
      </c>
      <c r="H55" s="41">
        <f>(5000000*3)-C55</f>
        <v>13836240</v>
      </c>
    </row>
    <row r="56" spans="1:15" s="73" customFormat="1" ht="27" customHeight="1">
      <c r="A56" s="36"/>
      <c r="B56" s="37" t="s">
        <v>60</v>
      </c>
      <c r="C56" s="42"/>
      <c r="D56" s="70"/>
      <c r="E56" s="76" t="s">
        <v>61</v>
      </c>
      <c r="F56" s="72">
        <v>387920</v>
      </c>
      <c r="G56" s="42">
        <f t="shared" si="1"/>
        <v>4612080</v>
      </c>
      <c r="H56" s="42"/>
    </row>
    <row r="57" spans="1:15" s="73" customFormat="1" ht="27" customHeight="1">
      <c r="A57" s="36"/>
      <c r="B57" s="37" t="s">
        <v>60</v>
      </c>
      <c r="C57" s="42"/>
      <c r="D57" s="70"/>
      <c r="E57" s="76" t="s">
        <v>62</v>
      </c>
      <c r="F57" s="72">
        <v>387920</v>
      </c>
      <c r="G57" s="42">
        <f t="shared" si="1"/>
        <v>4612080</v>
      </c>
      <c r="H57" s="42"/>
    </row>
    <row r="58" spans="1:15" s="73" customFormat="1" ht="27" customHeight="1">
      <c r="A58" s="36">
        <v>9</v>
      </c>
      <c r="B58" s="37" t="s">
        <v>63</v>
      </c>
      <c r="C58" s="69">
        <v>3206700</v>
      </c>
      <c r="D58" s="70">
        <v>28</v>
      </c>
      <c r="E58" s="71" t="s">
        <v>64</v>
      </c>
      <c r="F58" s="72">
        <v>590000</v>
      </c>
      <c r="G58" s="42">
        <f t="shared" si="1"/>
        <v>4410000</v>
      </c>
      <c r="H58" s="41">
        <f>(5000000*10)-C58</f>
        <v>46793300</v>
      </c>
      <c r="I58" s="43">
        <v>152000</v>
      </c>
      <c r="J58" s="29">
        <v>108000</v>
      </c>
      <c r="K58" s="29">
        <v>90000</v>
      </c>
      <c r="L58" s="29">
        <v>90000</v>
      </c>
      <c r="M58" s="29">
        <v>150000</v>
      </c>
      <c r="N58" s="74">
        <f>SUM(I58:M58)</f>
        <v>590000</v>
      </c>
    </row>
    <row r="59" spans="1:15" ht="27" customHeight="1">
      <c r="A59" s="16"/>
      <c r="B59" s="17" t="s">
        <v>63</v>
      </c>
      <c r="C59" s="77"/>
      <c r="D59" s="59"/>
      <c r="E59" s="60" t="s">
        <v>65</v>
      </c>
      <c r="F59" s="18">
        <v>220000</v>
      </c>
      <c r="G59" s="18">
        <f t="shared" si="1"/>
        <v>4780000</v>
      </c>
      <c r="H59" s="18"/>
    </row>
    <row r="60" spans="1:15" s="73" customFormat="1" ht="27" customHeight="1">
      <c r="A60" s="36"/>
      <c r="B60" s="37" t="s">
        <v>63</v>
      </c>
      <c r="C60" s="69"/>
      <c r="D60" s="70"/>
      <c r="E60" s="71" t="s">
        <v>66</v>
      </c>
      <c r="F60" s="72">
        <v>363000</v>
      </c>
      <c r="G60" s="42">
        <f t="shared" si="1"/>
        <v>4637000</v>
      </c>
      <c r="H60" s="42"/>
      <c r="I60" s="43">
        <v>152000</v>
      </c>
      <c r="J60" s="29">
        <v>76000</v>
      </c>
      <c r="K60" s="29">
        <v>63000</v>
      </c>
      <c r="L60" s="29">
        <v>72000</v>
      </c>
      <c r="M60" s="74">
        <f>SUM(I60:L60)</f>
        <v>363000</v>
      </c>
    </row>
    <row r="61" spans="1:15" s="73" customFormat="1" ht="27" customHeight="1">
      <c r="A61" s="36"/>
      <c r="B61" s="37" t="s">
        <v>63</v>
      </c>
      <c r="C61" s="69"/>
      <c r="D61" s="70"/>
      <c r="E61" s="71" t="s">
        <v>67</v>
      </c>
      <c r="F61" s="72">
        <v>737200</v>
      </c>
      <c r="G61" s="42">
        <f t="shared" si="1"/>
        <v>4262800</v>
      </c>
      <c r="H61" s="42"/>
      <c r="I61" s="43">
        <v>230400</v>
      </c>
      <c r="J61" s="29">
        <v>68000</v>
      </c>
      <c r="K61" s="29">
        <v>102000</v>
      </c>
      <c r="L61" s="29">
        <v>108000</v>
      </c>
      <c r="M61" s="29">
        <v>117600</v>
      </c>
      <c r="N61" s="29">
        <v>140000</v>
      </c>
      <c r="O61" s="74">
        <f>SUM(I61:N61)</f>
        <v>766000</v>
      </c>
    </row>
    <row r="62" spans="1:15" s="73" customFormat="1" ht="27" customHeight="1">
      <c r="A62" s="36"/>
      <c r="B62" s="37" t="s">
        <v>63</v>
      </c>
      <c r="C62" s="69"/>
      <c r="D62" s="70"/>
      <c r="E62" s="71" t="s">
        <v>63</v>
      </c>
      <c r="F62" s="72">
        <v>188500</v>
      </c>
      <c r="G62" s="42">
        <f t="shared" si="1"/>
        <v>4811500</v>
      </c>
      <c r="H62" s="42"/>
      <c r="I62" s="43">
        <v>70000</v>
      </c>
      <c r="J62" s="29">
        <v>118500</v>
      </c>
      <c r="K62" s="74">
        <f>SUM(I62:J62)</f>
        <v>188500</v>
      </c>
    </row>
    <row r="63" spans="1:15" ht="27" customHeight="1">
      <c r="A63" s="16"/>
      <c r="B63" s="17" t="s">
        <v>63</v>
      </c>
      <c r="C63" s="77"/>
      <c r="D63" s="59"/>
      <c r="E63" s="60" t="s">
        <v>68</v>
      </c>
      <c r="F63" s="61">
        <v>216000</v>
      </c>
      <c r="G63" s="18">
        <f t="shared" si="1"/>
        <v>4784000</v>
      </c>
      <c r="H63" s="18"/>
      <c r="I63" s="27">
        <v>108000</v>
      </c>
      <c r="J63" s="66">
        <v>108000</v>
      </c>
      <c r="K63" s="78">
        <f>SUM(I63:J63)</f>
        <v>216000</v>
      </c>
    </row>
    <row r="64" spans="1:15" s="73" customFormat="1" ht="27" customHeight="1">
      <c r="A64" s="36"/>
      <c r="B64" s="37" t="s">
        <v>63</v>
      </c>
      <c r="C64" s="69"/>
      <c r="D64" s="70"/>
      <c r="E64" s="71" t="s">
        <v>69</v>
      </c>
      <c r="F64" s="72">
        <v>498000</v>
      </c>
      <c r="G64" s="42">
        <f t="shared" si="1"/>
        <v>4502000</v>
      </c>
      <c r="H64" s="42"/>
      <c r="I64" s="43">
        <v>168000</v>
      </c>
      <c r="J64" s="29">
        <v>60000</v>
      </c>
      <c r="K64" s="29">
        <v>144000</v>
      </c>
      <c r="L64" s="29">
        <v>126000</v>
      </c>
      <c r="M64" s="74">
        <f>SUM(I64:L64)</f>
        <v>498000</v>
      </c>
    </row>
    <row r="65" spans="1:13" ht="27" customHeight="1">
      <c r="A65" s="16"/>
      <c r="B65" s="17" t="s">
        <v>63</v>
      </c>
      <c r="C65" s="77"/>
      <c r="D65" s="59"/>
      <c r="E65" s="60" t="s">
        <v>70</v>
      </c>
      <c r="F65" s="61">
        <v>178000</v>
      </c>
      <c r="G65" s="18">
        <f t="shared" si="1"/>
        <v>4822000</v>
      </c>
      <c r="H65" s="18"/>
      <c r="I65" s="27">
        <v>108000</v>
      </c>
      <c r="J65" s="66">
        <v>70000</v>
      </c>
      <c r="K65" s="78">
        <f>SUM(I65:J65)</f>
        <v>178000</v>
      </c>
    </row>
    <row r="66" spans="1:13" ht="27" customHeight="1">
      <c r="A66" s="16"/>
      <c r="B66" s="17" t="s">
        <v>63</v>
      </c>
      <c r="C66" s="77"/>
      <c r="D66" s="59"/>
      <c r="E66" s="60" t="s">
        <v>71</v>
      </c>
      <c r="F66" s="61">
        <v>216000</v>
      </c>
      <c r="G66" s="18">
        <f t="shared" si="1"/>
        <v>4784000</v>
      </c>
      <c r="H66" s="18"/>
      <c r="I66" s="27">
        <v>108000</v>
      </c>
      <c r="J66" s="66">
        <v>108000</v>
      </c>
      <c r="K66" s="78">
        <f>SUM(I66:J66)</f>
        <v>216000</v>
      </c>
    </row>
    <row r="67" spans="1:13" ht="27" customHeight="1">
      <c r="A67" s="16"/>
      <c r="B67" s="17" t="s">
        <v>63</v>
      </c>
      <c r="C67" s="77"/>
      <c r="D67" s="59"/>
      <c r="E67" s="60" t="s">
        <v>72</v>
      </c>
      <c r="F67" s="61"/>
      <c r="G67" s="18">
        <f t="shared" si="1"/>
        <v>5000000</v>
      </c>
      <c r="H67" s="18"/>
      <c r="I67" s="27"/>
      <c r="J67" s="66"/>
      <c r="K67" s="78"/>
    </row>
    <row r="68" spans="1:13" s="73" customFormat="1" ht="27" customHeight="1">
      <c r="A68" s="36">
        <v>10</v>
      </c>
      <c r="B68" s="37" t="s">
        <v>73</v>
      </c>
      <c r="C68" s="69">
        <v>4576350</v>
      </c>
      <c r="D68" s="70">
        <v>12</v>
      </c>
      <c r="E68" s="71" t="s">
        <v>74</v>
      </c>
      <c r="F68" s="72">
        <v>875900</v>
      </c>
      <c r="G68" s="42">
        <f t="shared" si="1"/>
        <v>4124100</v>
      </c>
      <c r="H68" s="41">
        <f>(5000000*13)-C68</f>
        <v>60423650</v>
      </c>
      <c r="I68" s="29">
        <v>133000</v>
      </c>
      <c r="J68" s="29">
        <v>55000</v>
      </c>
      <c r="K68" s="79">
        <v>40000</v>
      </c>
      <c r="L68" s="80">
        <v>647900</v>
      </c>
      <c r="M68" s="74">
        <f>SUM(I68:L68)</f>
        <v>875900</v>
      </c>
    </row>
    <row r="69" spans="1:13" ht="27" customHeight="1">
      <c r="A69" s="16"/>
      <c r="B69" s="17" t="s">
        <v>73</v>
      </c>
      <c r="C69" s="77"/>
      <c r="D69" s="59"/>
      <c r="E69" s="60" t="s">
        <v>75</v>
      </c>
      <c r="F69" s="61">
        <v>50000</v>
      </c>
      <c r="G69" s="18">
        <f t="shared" si="1"/>
        <v>4950000</v>
      </c>
      <c r="H69" s="18"/>
      <c r="I69" s="3">
        <v>50000</v>
      </c>
    </row>
    <row r="70" spans="1:13" ht="27" customHeight="1">
      <c r="A70" s="16"/>
      <c r="B70" s="17" t="s">
        <v>73</v>
      </c>
      <c r="C70" s="77"/>
      <c r="D70" s="59"/>
      <c r="E70" s="60" t="s">
        <v>76</v>
      </c>
      <c r="F70" s="61">
        <v>218000</v>
      </c>
      <c r="G70" s="18">
        <f t="shared" si="1"/>
        <v>4782000</v>
      </c>
      <c r="H70" s="18"/>
      <c r="I70" s="27">
        <v>106000</v>
      </c>
      <c r="J70" s="81">
        <v>112000</v>
      </c>
      <c r="K70" s="78">
        <f>SUM(I70:J70)</f>
        <v>218000</v>
      </c>
    </row>
    <row r="71" spans="1:13" ht="27" customHeight="1">
      <c r="A71" s="16"/>
      <c r="B71" s="17" t="s">
        <v>73</v>
      </c>
      <c r="C71" s="77"/>
      <c r="D71" s="59"/>
      <c r="E71" s="60" t="s">
        <v>77</v>
      </c>
      <c r="F71" s="61">
        <v>1355840</v>
      </c>
      <c r="G71" s="18">
        <f t="shared" si="1"/>
        <v>3644160</v>
      </c>
      <c r="H71" s="18"/>
      <c r="I71" s="27">
        <v>85000</v>
      </c>
      <c r="J71" s="66">
        <v>592290</v>
      </c>
      <c r="K71" s="82">
        <v>678550</v>
      </c>
      <c r="L71" s="78">
        <f>SUM(I71:K71)</f>
        <v>1355840</v>
      </c>
    </row>
    <row r="72" spans="1:13" s="73" customFormat="1" ht="27" customHeight="1">
      <c r="A72" s="36"/>
      <c r="B72" s="37" t="s">
        <v>73</v>
      </c>
      <c r="C72" s="69"/>
      <c r="D72" s="70"/>
      <c r="E72" s="71" t="s">
        <v>78</v>
      </c>
      <c r="F72" s="72">
        <v>199980</v>
      </c>
      <c r="G72" s="42">
        <f t="shared" si="1"/>
        <v>4800020</v>
      </c>
      <c r="H72" s="42"/>
      <c r="I72" s="43">
        <v>75000</v>
      </c>
      <c r="J72" s="83">
        <v>124980</v>
      </c>
      <c r="K72" s="74">
        <f>SUM(I72:J72)</f>
        <v>199980</v>
      </c>
    </row>
    <row r="73" spans="1:13" ht="27" customHeight="1">
      <c r="A73" s="16"/>
      <c r="B73" s="17" t="s">
        <v>73</v>
      </c>
      <c r="C73" s="77"/>
      <c r="D73" s="59"/>
      <c r="E73" s="60" t="s">
        <v>79</v>
      </c>
      <c r="F73" s="61">
        <v>1228550</v>
      </c>
      <c r="G73" s="18">
        <f t="shared" si="1"/>
        <v>3771450</v>
      </c>
      <c r="H73" s="18"/>
      <c r="I73" s="66">
        <v>60000</v>
      </c>
      <c r="J73" s="82">
        <v>678550</v>
      </c>
      <c r="K73" s="81">
        <v>490000</v>
      </c>
      <c r="L73" s="78">
        <f>SUM(I73:K73)</f>
        <v>1228550</v>
      </c>
    </row>
    <row r="74" spans="1:13" ht="27" customHeight="1">
      <c r="A74" s="16"/>
      <c r="B74" s="17" t="s">
        <v>73</v>
      </c>
      <c r="C74" s="77"/>
      <c r="D74" s="59"/>
      <c r="E74" s="60" t="s">
        <v>80</v>
      </c>
      <c r="F74" s="61">
        <v>112000</v>
      </c>
      <c r="G74" s="18">
        <f t="shared" si="1"/>
        <v>4888000</v>
      </c>
      <c r="H74" s="18"/>
    </row>
    <row r="75" spans="1:13" ht="27" customHeight="1">
      <c r="A75" s="16"/>
      <c r="B75" s="17" t="s">
        <v>73</v>
      </c>
      <c r="C75" s="77"/>
      <c r="D75" s="59"/>
      <c r="E75" s="60" t="s">
        <v>81</v>
      </c>
      <c r="F75" s="61">
        <v>147100</v>
      </c>
      <c r="G75" s="18">
        <f t="shared" si="1"/>
        <v>4852900</v>
      </c>
      <c r="H75" s="18"/>
      <c r="I75" s="61">
        <v>112000</v>
      </c>
      <c r="J75" s="66">
        <v>35100</v>
      </c>
      <c r="K75" s="78">
        <f>SUM(I75:J75)</f>
        <v>147100</v>
      </c>
    </row>
    <row r="76" spans="1:13" ht="27" customHeight="1">
      <c r="A76" s="16"/>
      <c r="B76" s="17" t="s">
        <v>73</v>
      </c>
      <c r="C76" s="77"/>
      <c r="D76" s="59"/>
      <c r="E76" s="60" t="s">
        <v>82</v>
      </c>
      <c r="F76" s="61">
        <v>112000</v>
      </c>
      <c r="G76" s="18">
        <f t="shared" si="1"/>
        <v>4888000</v>
      </c>
      <c r="H76" s="18"/>
    </row>
    <row r="77" spans="1:13" s="73" customFormat="1" ht="27" customHeight="1">
      <c r="A77" s="36"/>
      <c r="B77" s="37" t="s">
        <v>73</v>
      </c>
      <c r="C77" s="69"/>
      <c r="D77" s="70"/>
      <c r="E77" s="71" t="s">
        <v>83</v>
      </c>
      <c r="F77" s="72">
        <v>164980</v>
      </c>
      <c r="G77" s="42">
        <f t="shared" si="1"/>
        <v>4835020</v>
      </c>
      <c r="H77" s="42"/>
      <c r="I77" s="79">
        <v>40000</v>
      </c>
      <c r="J77" s="83">
        <v>124980</v>
      </c>
      <c r="K77" s="73">
        <f>SUM(I77:J77)</f>
        <v>164980</v>
      </c>
    </row>
    <row r="78" spans="1:13" ht="27" customHeight="1">
      <c r="A78" s="16"/>
      <c r="B78" s="17" t="s">
        <v>73</v>
      </c>
      <c r="C78" s="77"/>
      <c r="D78" s="59"/>
      <c r="E78" s="60" t="s">
        <v>84</v>
      </c>
      <c r="F78" s="61">
        <v>112000</v>
      </c>
      <c r="G78" s="18">
        <f t="shared" si="1"/>
        <v>4888000</v>
      </c>
      <c r="H78" s="18"/>
    </row>
    <row r="79" spans="1:13" ht="27" customHeight="1">
      <c r="A79" s="16"/>
      <c r="B79" s="17" t="s">
        <v>73</v>
      </c>
      <c r="C79" s="77"/>
      <c r="D79" s="59"/>
      <c r="E79" s="60" t="s">
        <v>85</v>
      </c>
      <c r="F79" s="61"/>
      <c r="G79" s="18">
        <f t="shared" si="1"/>
        <v>5000000</v>
      </c>
      <c r="H79" s="18"/>
    </row>
    <row r="80" spans="1:13" ht="27" customHeight="1">
      <c r="A80" s="16"/>
      <c r="B80" s="17" t="s">
        <v>73</v>
      </c>
      <c r="C80" s="77"/>
      <c r="D80" s="59"/>
      <c r="E80" s="60" t="s">
        <v>86</v>
      </c>
      <c r="F80" s="61"/>
      <c r="G80" s="18">
        <f t="shared" si="1"/>
        <v>5000000</v>
      </c>
      <c r="H80" s="18"/>
    </row>
    <row r="81" spans="1:15" s="73" customFormat="1" ht="27" customHeight="1">
      <c r="A81" s="36">
        <v>11</v>
      </c>
      <c r="B81" s="37" t="s">
        <v>87</v>
      </c>
      <c r="C81" s="69">
        <v>2502880</v>
      </c>
      <c r="D81" s="70">
        <v>13</v>
      </c>
      <c r="E81" s="76" t="s">
        <v>88</v>
      </c>
      <c r="F81" s="42">
        <v>151000</v>
      </c>
      <c r="G81" s="42">
        <f t="shared" si="1"/>
        <v>4849000</v>
      </c>
      <c r="H81" s="41">
        <f>(5000000*7)-C81</f>
        <v>32497120</v>
      </c>
    </row>
    <row r="82" spans="1:15" s="73" customFormat="1" ht="27" customHeight="1">
      <c r="A82" s="36"/>
      <c r="B82" s="37" t="s">
        <v>87</v>
      </c>
      <c r="C82" s="69"/>
      <c r="D82" s="70"/>
      <c r="E82" s="76" t="s">
        <v>87</v>
      </c>
      <c r="F82" s="72">
        <v>302000</v>
      </c>
      <c r="G82" s="42">
        <f t="shared" si="1"/>
        <v>4698000</v>
      </c>
      <c r="H82" s="42"/>
      <c r="I82" s="43">
        <v>151000</v>
      </c>
      <c r="J82" s="43">
        <v>151000</v>
      </c>
      <c r="L82" s="74">
        <f>SUM(I82:K82)</f>
        <v>302000</v>
      </c>
    </row>
    <row r="83" spans="1:15" s="73" customFormat="1" ht="27" customHeight="1">
      <c r="A83" s="36"/>
      <c r="B83" s="37" t="s">
        <v>87</v>
      </c>
      <c r="C83" s="69"/>
      <c r="D83" s="70"/>
      <c r="E83" s="71" t="s">
        <v>89</v>
      </c>
      <c r="F83" s="72">
        <v>556770</v>
      </c>
      <c r="G83" s="42">
        <f t="shared" si="1"/>
        <v>4443230</v>
      </c>
      <c r="H83" s="42"/>
      <c r="I83" s="43">
        <v>151000</v>
      </c>
      <c r="J83" s="43">
        <v>353500</v>
      </c>
      <c r="K83" s="29">
        <v>52270</v>
      </c>
      <c r="L83" s="74">
        <f>SUM(I83:K83)</f>
        <v>556770</v>
      </c>
    </row>
    <row r="84" spans="1:15" ht="27" customHeight="1">
      <c r="A84" s="16"/>
      <c r="B84" s="17" t="s">
        <v>87</v>
      </c>
      <c r="C84" s="77"/>
      <c r="D84" s="59"/>
      <c r="E84" s="60" t="s">
        <v>90</v>
      </c>
      <c r="F84" s="52">
        <v>142000</v>
      </c>
      <c r="G84" s="18">
        <f t="shared" si="1"/>
        <v>4858000</v>
      </c>
      <c r="H84" s="18"/>
    </row>
    <row r="85" spans="1:15" s="73" customFormat="1" ht="27" customHeight="1">
      <c r="A85" s="36"/>
      <c r="B85" s="37" t="s">
        <v>87</v>
      </c>
      <c r="C85" s="69"/>
      <c r="D85" s="70"/>
      <c r="E85" s="71" t="s">
        <v>91</v>
      </c>
      <c r="F85" s="72">
        <v>804790</v>
      </c>
      <c r="G85" s="42">
        <f t="shared" si="1"/>
        <v>4195210</v>
      </c>
      <c r="H85" s="42"/>
      <c r="I85" s="43">
        <v>353500</v>
      </c>
      <c r="J85" s="29">
        <v>52270</v>
      </c>
      <c r="K85" s="29">
        <v>399020</v>
      </c>
      <c r="L85" s="74">
        <f>SUM(I85:K85)</f>
        <v>804790</v>
      </c>
    </row>
    <row r="86" spans="1:15" s="73" customFormat="1" ht="27" customHeight="1">
      <c r="A86" s="36"/>
      <c r="B86" s="37" t="s">
        <v>87</v>
      </c>
      <c r="C86" s="69"/>
      <c r="D86" s="70"/>
      <c r="E86" s="71" t="s">
        <v>92</v>
      </c>
      <c r="F86" s="72">
        <v>334040</v>
      </c>
      <c r="G86" s="42">
        <f t="shared" si="1"/>
        <v>4665960</v>
      </c>
      <c r="H86" s="42"/>
      <c r="I86" s="43">
        <v>52270</v>
      </c>
      <c r="J86" s="29">
        <v>281770</v>
      </c>
      <c r="L86" s="74">
        <f>SUM(I86:K86)</f>
        <v>334040</v>
      </c>
    </row>
    <row r="87" spans="1:15" ht="27" customHeight="1">
      <c r="A87" s="16"/>
      <c r="B87" s="17" t="s">
        <v>87</v>
      </c>
      <c r="C87" s="77"/>
      <c r="D87" s="59"/>
      <c r="E87" s="84" t="s">
        <v>93</v>
      </c>
      <c r="F87" s="52">
        <v>212280</v>
      </c>
      <c r="G87" s="18">
        <f t="shared" ref="G87:G170" si="3">5000000-F87</f>
        <v>4787720</v>
      </c>
      <c r="H87" s="18"/>
    </row>
    <row r="88" spans="1:15" s="73" customFormat="1" ht="27" customHeight="1">
      <c r="A88" s="36">
        <v>12</v>
      </c>
      <c r="B88" s="37" t="s">
        <v>94</v>
      </c>
      <c r="C88" s="69">
        <v>722400</v>
      </c>
      <c r="D88" s="70">
        <v>9</v>
      </c>
      <c r="E88" s="71" t="s">
        <v>94</v>
      </c>
      <c r="F88" s="72">
        <v>322400</v>
      </c>
      <c r="G88" s="42">
        <f t="shared" si="3"/>
        <v>4677600</v>
      </c>
      <c r="H88" s="41">
        <f>(5000000*4)-C88</f>
        <v>19277600</v>
      </c>
      <c r="I88" s="43">
        <v>106400</v>
      </c>
      <c r="J88" s="29">
        <v>80000</v>
      </c>
      <c r="K88" s="29">
        <v>56000</v>
      </c>
      <c r="L88" s="29">
        <v>80000</v>
      </c>
      <c r="M88" s="74">
        <f>SUM(I88:L88)</f>
        <v>322400</v>
      </c>
    </row>
    <row r="89" spans="1:15" ht="27" customHeight="1">
      <c r="A89" s="16"/>
      <c r="B89" s="17" t="s">
        <v>94</v>
      </c>
      <c r="C89" s="77"/>
      <c r="D89" s="59"/>
      <c r="E89" s="60" t="s">
        <v>95</v>
      </c>
      <c r="F89" s="61">
        <v>308000</v>
      </c>
      <c r="G89" s="18">
        <f t="shared" si="3"/>
        <v>4692000</v>
      </c>
      <c r="H89" s="18"/>
      <c r="I89" s="53">
        <v>80000</v>
      </c>
      <c r="J89" s="54">
        <v>88000</v>
      </c>
      <c r="K89" s="54">
        <v>60000</v>
      </c>
      <c r="L89" s="54">
        <v>80000</v>
      </c>
      <c r="M89" s="78">
        <f>SUM(I89:L89)</f>
        <v>308000</v>
      </c>
    </row>
    <row r="90" spans="1:15" ht="27" customHeight="1">
      <c r="A90" s="16"/>
      <c r="B90" s="17" t="s">
        <v>94</v>
      </c>
      <c r="C90" s="77"/>
      <c r="D90" s="59"/>
      <c r="E90" s="60" t="s">
        <v>96</v>
      </c>
      <c r="F90" s="52">
        <v>92000</v>
      </c>
      <c r="G90" s="18">
        <f t="shared" si="3"/>
        <v>4908000</v>
      </c>
      <c r="H90" s="18"/>
    </row>
    <row r="91" spans="1:15" ht="27" customHeight="1">
      <c r="A91" s="16"/>
      <c r="B91" s="17" t="s">
        <v>94</v>
      </c>
      <c r="C91" s="77"/>
      <c r="D91" s="59"/>
      <c r="E91" s="60" t="s">
        <v>97</v>
      </c>
      <c r="F91" s="52"/>
      <c r="G91" s="18">
        <f t="shared" si="3"/>
        <v>5000000</v>
      </c>
      <c r="H91" s="18"/>
    </row>
    <row r="92" spans="1:15" s="73" customFormat="1" ht="27" customHeight="1">
      <c r="A92" s="36">
        <v>13</v>
      </c>
      <c r="B92" s="37" t="s">
        <v>98</v>
      </c>
      <c r="C92" s="69">
        <v>1960130</v>
      </c>
      <c r="D92" s="70">
        <v>6</v>
      </c>
      <c r="E92" s="71" t="s">
        <v>98</v>
      </c>
      <c r="F92" s="72">
        <v>491810</v>
      </c>
      <c r="G92" s="42">
        <f t="shared" si="3"/>
        <v>4508190</v>
      </c>
      <c r="H92" s="41">
        <f>(5000000*3)-C92</f>
        <v>13039870</v>
      </c>
      <c r="I92" s="43">
        <v>187200</v>
      </c>
      <c r="J92" s="29">
        <v>102000</v>
      </c>
      <c r="K92" s="29">
        <v>102650</v>
      </c>
      <c r="L92" s="73">
        <v>99960</v>
      </c>
      <c r="M92" s="74">
        <f>SUM(I92:L92)</f>
        <v>491810</v>
      </c>
    </row>
    <row r="93" spans="1:15" s="73" customFormat="1" ht="27" customHeight="1">
      <c r="A93" s="36"/>
      <c r="B93" s="37" t="s">
        <v>98</v>
      </c>
      <c r="C93" s="69"/>
      <c r="D93" s="70"/>
      <c r="E93" s="71" t="s">
        <v>73</v>
      </c>
      <c r="F93" s="72">
        <v>866170</v>
      </c>
      <c r="G93" s="42">
        <f t="shared" si="3"/>
        <v>4133830</v>
      </c>
      <c r="H93" s="42"/>
      <c r="I93" s="43">
        <v>46000</v>
      </c>
      <c r="J93" s="73">
        <v>790770</v>
      </c>
      <c r="K93" s="73">
        <v>29400</v>
      </c>
      <c r="L93" s="74">
        <f>SUM(I93:K93)</f>
        <v>866170</v>
      </c>
      <c r="N93" s="80" t="s">
        <v>99</v>
      </c>
      <c r="O93" s="80"/>
    </row>
    <row r="94" spans="1:15" ht="27" customHeight="1">
      <c r="A94" s="16"/>
      <c r="B94" s="17" t="s">
        <v>98</v>
      </c>
      <c r="C94" s="77"/>
      <c r="D94" s="59"/>
      <c r="E94" s="60" t="s">
        <v>100</v>
      </c>
      <c r="F94" s="61">
        <v>602150</v>
      </c>
      <c r="G94" s="18">
        <f t="shared" si="3"/>
        <v>4397850</v>
      </c>
      <c r="H94" s="18"/>
      <c r="I94" s="3">
        <v>527180</v>
      </c>
      <c r="J94" s="3">
        <v>74970</v>
      </c>
      <c r="K94" s="3">
        <f>SUM(I94:J94)</f>
        <v>602150</v>
      </c>
    </row>
    <row r="95" spans="1:15" ht="27" customHeight="1">
      <c r="A95" s="16">
        <v>14</v>
      </c>
      <c r="B95" s="17" t="s">
        <v>101</v>
      </c>
      <c r="C95" s="18">
        <v>323350</v>
      </c>
      <c r="D95" s="59">
        <v>1</v>
      </c>
      <c r="E95" s="84" t="s">
        <v>101</v>
      </c>
      <c r="F95" s="61">
        <v>80838</v>
      </c>
      <c r="G95" s="18">
        <f t="shared" si="3"/>
        <v>4919162</v>
      </c>
      <c r="H95" s="21">
        <f>(5000000*4)-C95</f>
        <v>19676650</v>
      </c>
      <c r="I95" s="43">
        <v>323350</v>
      </c>
    </row>
    <row r="96" spans="1:15" ht="27" customHeight="1">
      <c r="A96" s="16"/>
      <c r="B96" s="17" t="s">
        <v>101</v>
      </c>
      <c r="C96" s="18"/>
      <c r="D96" s="59"/>
      <c r="E96" s="84" t="s">
        <v>102</v>
      </c>
      <c r="F96" s="61">
        <v>80838</v>
      </c>
      <c r="G96" s="18">
        <f t="shared" si="3"/>
        <v>4919162</v>
      </c>
      <c r="H96" s="18"/>
      <c r="I96" s="43">
        <v>323350</v>
      </c>
    </row>
    <row r="97" spans="1:9" ht="27" customHeight="1">
      <c r="A97" s="16"/>
      <c r="B97" s="17" t="s">
        <v>101</v>
      </c>
      <c r="C97" s="18"/>
      <c r="D97" s="59"/>
      <c r="E97" s="84" t="s">
        <v>103</v>
      </c>
      <c r="F97" s="61">
        <v>80837</v>
      </c>
      <c r="G97" s="18">
        <f t="shared" si="3"/>
        <v>4919163</v>
      </c>
      <c r="H97" s="18"/>
      <c r="I97" s="43">
        <v>323350</v>
      </c>
    </row>
    <row r="98" spans="1:9" ht="27" customHeight="1">
      <c r="A98" s="16"/>
      <c r="B98" s="17" t="s">
        <v>101</v>
      </c>
      <c r="C98" s="18"/>
      <c r="D98" s="59"/>
      <c r="E98" s="84" t="s">
        <v>104</v>
      </c>
      <c r="F98" s="61">
        <v>80837</v>
      </c>
      <c r="G98" s="18">
        <f t="shared" si="3"/>
        <v>4919163</v>
      </c>
      <c r="H98" s="18"/>
      <c r="I98" s="43">
        <v>323350</v>
      </c>
    </row>
    <row r="99" spans="1:9" ht="27" customHeight="1">
      <c r="A99" s="16">
        <v>15</v>
      </c>
      <c r="B99" s="17" t="s">
        <v>105</v>
      </c>
      <c r="C99" s="77">
        <v>19461100</v>
      </c>
      <c r="D99" s="59">
        <v>3</v>
      </c>
      <c r="E99" s="60" t="s">
        <v>106</v>
      </c>
      <c r="F99" s="61">
        <v>1409900</v>
      </c>
      <c r="G99" s="18">
        <f t="shared" si="3"/>
        <v>3590100</v>
      </c>
      <c r="H99" s="21">
        <f>(5000000*17)-C99</f>
        <v>65538900</v>
      </c>
      <c r="I99" s="78"/>
    </row>
    <row r="100" spans="1:9" ht="27" customHeight="1">
      <c r="A100" s="16"/>
      <c r="B100" s="17" t="s">
        <v>105</v>
      </c>
      <c r="C100" s="77"/>
      <c r="D100" s="59"/>
      <c r="E100" s="60" t="s">
        <v>107</v>
      </c>
      <c r="F100" s="61">
        <v>798000</v>
      </c>
      <c r="G100" s="18">
        <f t="shared" si="3"/>
        <v>4202000</v>
      </c>
      <c r="H100" s="18"/>
    </row>
    <row r="101" spans="1:9" ht="27" customHeight="1">
      <c r="A101" s="16"/>
      <c r="B101" s="17" t="s">
        <v>105</v>
      </c>
      <c r="C101" s="77"/>
      <c r="D101" s="59"/>
      <c r="E101" s="60" t="s">
        <v>108</v>
      </c>
      <c r="F101" s="61">
        <v>2185400</v>
      </c>
      <c r="G101" s="18">
        <f t="shared" si="3"/>
        <v>2814600</v>
      </c>
      <c r="H101" s="18"/>
      <c r="I101" s="61"/>
    </row>
    <row r="102" spans="1:9" ht="27" customHeight="1">
      <c r="A102" s="16"/>
      <c r="B102" s="17" t="s">
        <v>105</v>
      </c>
      <c r="C102" s="77"/>
      <c r="D102" s="59"/>
      <c r="E102" s="60" t="s">
        <v>109</v>
      </c>
      <c r="F102" s="61">
        <v>3925000</v>
      </c>
      <c r="G102" s="18">
        <f t="shared" si="3"/>
        <v>1075000</v>
      </c>
      <c r="H102" s="18"/>
    </row>
    <row r="103" spans="1:9" ht="27" customHeight="1">
      <c r="A103" s="16"/>
      <c r="B103" s="17" t="s">
        <v>105</v>
      </c>
      <c r="C103" s="77"/>
      <c r="D103" s="59"/>
      <c r="E103" s="60" t="s">
        <v>110</v>
      </c>
      <c r="F103" s="61">
        <v>1573700</v>
      </c>
      <c r="G103" s="18">
        <f t="shared" si="3"/>
        <v>3426300</v>
      </c>
      <c r="H103" s="18"/>
    </row>
    <row r="104" spans="1:9" ht="27" customHeight="1">
      <c r="A104" s="16"/>
      <c r="B104" s="17" t="s">
        <v>105</v>
      </c>
      <c r="C104" s="77"/>
      <c r="D104" s="59"/>
      <c r="E104" s="60" t="s">
        <v>111</v>
      </c>
      <c r="F104" s="61">
        <v>302000</v>
      </c>
      <c r="G104" s="18">
        <f t="shared" si="3"/>
        <v>4698000</v>
      </c>
      <c r="H104" s="18"/>
    </row>
    <row r="105" spans="1:9" ht="27" customHeight="1">
      <c r="A105" s="16"/>
      <c r="B105" s="17" t="s">
        <v>105</v>
      </c>
      <c r="C105" s="77"/>
      <c r="D105" s="59"/>
      <c r="E105" s="60" t="s">
        <v>112</v>
      </c>
      <c r="F105" s="61">
        <v>1372100</v>
      </c>
      <c r="G105" s="18">
        <f t="shared" si="3"/>
        <v>3627900</v>
      </c>
      <c r="H105" s="18"/>
      <c r="I105" s="61"/>
    </row>
    <row r="106" spans="1:9" ht="27" customHeight="1">
      <c r="A106" s="16"/>
      <c r="B106" s="17" t="s">
        <v>105</v>
      </c>
      <c r="C106" s="77"/>
      <c r="D106" s="59"/>
      <c r="E106" s="60" t="s">
        <v>113</v>
      </c>
      <c r="F106" s="61">
        <v>234000</v>
      </c>
      <c r="G106" s="18">
        <f t="shared" si="3"/>
        <v>4766000</v>
      </c>
      <c r="H106" s="18"/>
    </row>
    <row r="107" spans="1:9" ht="27" customHeight="1">
      <c r="A107" s="16"/>
      <c r="B107" s="17" t="s">
        <v>105</v>
      </c>
      <c r="C107" s="77"/>
      <c r="D107" s="59"/>
      <c r="E107" s="60" t="s">
        <v>114</v>
      </c>
      <c r="F107" s="61">
        <v>865000</v>
      </c>
      <c r="G107" s="18">
        <f t="shared" si="3"/>
        <v>4135000</v>
      </c>
      <c r="H107" s="18"/>
    </row>
    <row r="108" spans="1:9" ht="27" customHeight="1">
      <c r="A108" s="16"/>
      <c r="B108" s="17" t="s">
        <v>105</v>
      </c>
      <c r="C108" s="77"/>
      <c r="D108" s="59"/>
      <c r="E108" s="60" t="s">
        <v>115</v>
      </c>
      <c r="F108" s="61">
        <v>2899000</v>
      </c>
      <c r="G108" s="18">
        <f t="shared" si="3"/>
        <v>2101000</v>
      </c>
      <c r="H108" s="18"/>
    </row>
    <row r="109" spans="1:9" ht="27" customHeight="1">
      <c r="A109" s="16"/>
      <c r="B109" s="17" t="s">
        <v>105</v>
      </c>
      <c r="C109" s="77"/>
      <c r="D109" s="59"/>
      <c r="E109" s="60" t="s">
        <v>116</v>
      </c>
      <c r="F109" s="61">
        <v>1686000</v>
      </c>
      <c r="G109" s="18">
        <f t="shared" si="3"/>
        <v>3314000</v>
      </c>
      <c r="H109" s="18"/>
    </row>
    <row r="110" spans="1:9" ht="27" customHeight="1">
      <c r="A110" s="16"/>
      <c r="B110" s="17" t="s">
        <v>105</v>
      </c>
      <c r="C110" s="77"/>
      <c r="D110" s="59"/>
      <c r="E110" s="60" t="s">
        <v>117</v>
      </c>
      <c r="F110" s="61">
        <v>634000</v>
      </c>
      <c r="G110" s="18">
        <f t="shared" si="3"/>
        <v>4366000</v>
      </c>
      <c r="H110" s="18"/>
    </row>
    <row r="111" spans="1:9" ht="27" customHeight="1">
      <c r="A111" s="16"/>
      <c r="B111" s="17" t="s">
        <v>105</v>
      </c>
      <c r="C111" s="77"/>
      <c r="D111" s="59"/>
      <c r="E111" s="60" t="s">
        <v>118</v>
      </c>
      <c r="F111" s="61">
        <v>436000</v>
      </c>
      <c r="G111" s="18">
        <f t="shared" si="3"/>
        <v>4564000</v>
      </c>
      <c r="H111" s="18"/>
    </row>
    <row r="112" spans="1:9" ht="27" customHeight="1">
      <c r="A112" s="16"/>
      <c r="B112" s="17" t="s">
        <v>105</v>
      </c>
      <c r="C112" s="77"/>
      <c r="D112" s="59"/>
      <c r="E112" s="60" t="s">
        <v>86</v>
      </c>
      <c r="F112" s="61">
        <v>769000</v>
      </c>
      <c r="G112" s="18">
        <f t="shared" si="3"/>
        <v>4231000</v>
      </c>
      <c r="H112" s="18"/>
    </row>
    <row r="113" spans="1:13" ht="27" customHeight="1">
      <c r="A113" s="16"/>
      <c r="B113" s="17" t="s">
        <v>105</v>
      </c>
      <c r="C113" s="77"/>
      <c r="D113" s="59"/>
      <c r="E113" s="60" t="s">
        <v>119</v>
      </c>
      <c r="F113" s="61">
        <v>186000</v>
      </c>
      <c r="G113" s="18">
        <f t="shared" si="3"/>
        <v>4814000</v>
      </c>
      <c r="H113" s="18"/>
    </row>
    <row r="114" spans="1:13" ht="27" customHeight="1">
      <c r="A114" s="16"/>
      <c r="B114" s="17" t="s">
        <v>105</v>
      </c>
      <c r="C114" s="77"/>
      <c r="D114" s="59"/>
      <c r="E114" s="60" t="s">
        <v>120</v>
      </c>
      <c r="F114" s="61">
        <v>186000</v>
      </c>
      <c r="G114" s="18">
        <f t="shared" si="3"/>
        <v>4814000</v>
      </c>
      <c r="H114" s="18"/>
    </row>
    <row r="115" spans="1:13" ht="27" customHeight="1">
      <c r="A115" s="16"/>
      <c r="B115" s="17" t="s">
        <v>105</v>
      </c>
      <c r="C115" s="77"/>
      <c r="D115" s="59"/>
      <c r="E115" s="60" t="s">
        <v>121</v>
      </c>
      <c r="F115" s="61"/>
      <c r="G115" s="18">
        <f t="shared" si="3"/>
        <v>5000000</v>
      </c>
      <c r="H115" s="18"/>
    </row>
    <row r="116" spans="1:13" ht="27" customHeight="1">
      <c r="A116" s="16">
        <v>16</v>
      </c>
      <c r="B116" s="17" t="s">
        <v>122</v>
      </c>
      <c r="C116" s="77">
        <v>3287720</v>
      </c>
      <c r="D116" s="59">
        <v>5</v>
      </c>
      <c r="E116" s="60" t="s">
        <v>123</v>
      </c>
      <c r="F116" s="52">
        <v>460500</v>
      </c>
      <c r="G116" s="18">
        <f t="shared" si="3"/>
        <v>4539500</v>
      </c>
      <c r="H116" s="21">
        <f>(5000000*5)-C116</f>
        <v>21712280</v>
      </c>
    </row>
    <row r="117" spans="1:13" ht="27" customHeight="1">
      <c r="A117" s="16"/>
      <c r="B117" s="17" t="s">
        <v>122</v>
      </c>
      <c r="C117" s="77"/>
      <c r="D117" s="59"/>
      <c r="E117" s="60" t="s">
        <v>124</v>
      </c>
      <c r="F117" s="52">
        <v>750000</v>
      </c>
      <c r="G117" s="18">
        <f t="shared" si="3"/>
        <v>4250000</v>
      </c>
      <c r="H117" s="18"/>
    </row>
    <row r="118" spans="1:13" ht="27" customHeight="1">
      <c r="A118" s="16"/>
      <c r="B118" s="17" t="s">
        <v>122</v>
      </c>
      <c r="C118" s="77"/>
      <c r="D118" s="59"/>
      <c r="E118" s="60" t="s">
        <v>125</v>
      </c>
      <c r="F118" s="52">
        <v>520720</v>
      </c>
      <c r="G118" s="18">
        <f t="shared" si="3"/>
        <v>4479280</v>
      </c>
      <c r="H118" s="18"/>
    </row>
    <row r="119" spans="1:13" ht="27" customHeight="1">
      <c r="A119" s="16"/>
      <c r="B119" s="17" t="s">
        <v>122</v>
      </c>
      <c r="C119" s="77"/>
      <c r="D119" s="59"/>
      <c r="E119" s="60" t="s">
        <v>126</v>
      </c>
      <c r="F119" s="52">
        <v>1096000</v>
      </c>
      <c r="G119" s="18">
        <f t="shared" si="3"/>
        <v>3904000</v>
      </c>
      <c r="H119" s="18"/>
    </row>
    <row r="120" spans="1:13" ht="27" customHeight="1">
      <c r="A120" s="16"/>
      <c r="B120" s="17" t="s">
        <v>122</v>
      </c>
      <c r="C120" s="77"/>
      <c r="D120" s="59"/>
      <c r="E120" s="60" t="s">
        <v>127</v>
      </c>
      <c r="F120" s="52">
        <v>460500</v>
      </c>
      <c r="G120" s="18">
        <f t="shared" si="3"/>
        <v>4539500</v>
      </c>
      <c r="H120" s="18"/>
    </row>
    <row r="121" spans="1:13" s="73" customFormat="1" ht="27" customHeight="1">
      <c r="A121" s="36">
        <v>17</v>
      </c>
      <c r="B121" s="37" t="s">
        <v>128</v>
      </c>
      <c r="C121" s="42">
        <v>3433500</v>
      </c>
      <c r="D121" s="70">
        <v>1</v>
      </c>
      <c r="E121" s="71" t="s">
        <v>129</v>
      </c>
      <c r="F121" s="72">
        <v>1118340</v>
      </c>
      <c r="G121" s="42">
        <f t="shared" si="3"/>
        <v>3881660</v>
      </c>
      <c r="H121" s="41">
        <f>(5000000*4)-C121</f>
        <v>16566500</v>
      </c>
      <c r="I121" s="43"/>
      <c r="J121" s="74"/>
    </row>
    <row r="122" spans="1:13" s="73" customFormat="1" ht="27" customHeight="1">
      <c r="A122" s="36"/>
      <c r="B122" s="37" t="s">
        <v>128</v>
      </c>
      <c r="C122" s="42"/>
      <c r="D122" s="70"/>
      <c r="E122" s="71" t="s">
        <v>130</v>
      </c>
      <c r="F122" s="72">
        <v>1118340</v>
      </c>
      <c r="G122" s="42">
        <f t="shared" si="3"/>
        <v>3881660</v>
      </c>
      <c r="H122" s="42"/>
      <c r="I122" s="43"/>
      <c r="J122" s="74"/>
    </row>
    <row r="123" spans="1:13" s="73" customFormat="1" ht="27" customHeight="1">
      <c r="A123" s="36"/>
      <c r="B123" s="37" t="s">
        <v>128</v>
      </c>
      <c r="C123" s="42"/>
      <c r="D123" s="70"/>
      <c r="E123" s="71" t="s">
        <v>131</v>
      </c>
      <c r="F123" s="72">
        <v>598410</v>
      </c>
      <c r="G123" s="42">
        <f t="shared" si="3"/>
        <v>4401590</v>
      </c>
      <c r="H123" s="42"/>
      <c r="I123" s="43"/>
      <c r="J123" s="74"/>
    </row>
    <row r="124" spans="1:13" s="73" customFormat="1" ht="27" customHeight="1">
      <c r="A124" s="36"/>
      <c r="B124" s="37" t="s">
        <v>128</v>
      </c>
      <c r="C124" s="42"/>
      <c r="D124" s="70"/>
      <c r="E124" s="71" t="s">
        <v>132</v>
      </c>
      <c r="F124" s="72">
        <v>598410</v>
      </c>
      <c r="G124" s="42">
        <f t="shared" si="3"/>
        <v>4401590</v>
      </c>
      <c r="H124" s="42"/>
      <c r="I124" s="43"/>
      <c r="J124" s="74"/>
    </row>
    <row r="125" spans="1:13" ht="27" customHeight="1">
      <c r="A125" s="16">
        <v>18</v>
      </c>
      <c r="B125" s="17" t="s">
        <v>133</v>
      </c>
      <c r="C125" s="77">
        <v>1164000</v>
      </c>
      <c r="D125" s="59">
        <v>11</v>
      </c>
      <c r="E125" s="60" t="s">
        <v>133</v>
      </c>
      <c r="F125" s="61">
        <v>236880</v>
      </c>
      <c r="G125" s="18">
        <f t="shared" si="3"/>
        <v>4763120</v>
      </c>
      <c r="H125" s="21">
        <f>(5000000*5)-C125</f>
        <v>23836000</v>
      </c>
      <c r="I125" s="53">
        <v>63000</v>
      </c>
      <c r="J125" s="54">
        <v>68000</v>
      </c>
      <c r="K125" s="54">
        <v>60000</v>
      </c>
      <c r="L125" s="3">
        <v>45880</v>
      </c>
      <c r="M125" s="54">
        <f>SUM(I125:L125)</f>
        <v>236880</v>
      </c>
    </row>
    <row r="126" spans="1:13" ht="27" customHeight="1">
      <c r="A126" s="16"/>
      <c r="B126" s="17" t="s">
        <v>133</v>
      </c>
      <c r="C126" s="77"/>
      <c r="D126" s="59"/>
      <c r="E126" s="60" t="s">
        <v>134</v>
      </c>
      <c r="F126" s="61">
        <v>317080</v>
      </c>
      <c r="G126" s="18">
        <f t="shared" si="3"/>
        <v>4682920</v>
      </c>
      <c r="H126" s="18"/>
      <c r="I126" s="3">
        <f>542400/2</f>
        <v>271200</v>
      </c>
      <c r="J126" s="3">
        <v>45880</v>
      </c>
      <c r="K126" s="3">
        <f>SUM(I126:J126)</f>
        <v>317080</v>
      </c>
      <c r="M126" s="54"/>
    </row>
    <row r="127" spans="1:13" ht="27" customHeight="1">
      <c r="A127" s="16"/>
      <c r="B127" s="17" t="s">
        <v>133</v>
      </c>
      <c r="C127" s="77"/>
      <c r="D127" s="59"/>
      <c r="E127" s="60" t="s">
        <v>135</v>
      </c>
      <c r="F127" s="61">
        <v>408080</v>
      </c>
      <c r="G127" s="18">
        <f t="shared" si="3"/>
        <v>4591920</v>
      </c>
      <c r="H127" s="18"/>
      <c r="I127" s="53">
        <v>271200</v>
      </c>
      <c r="J127" s="54">
        <v>43500</v>
      </c>
      <c r="K127" s="54">
        <v>47500</v>
      </c>
      <c r="L127" s="3">
        <v>45880</v>
      </c>
      <c r="M127" s="78">
        <f>SUM(I127:L127)</f>
        <v>408080</v>
      </c>
    </row>
    <row r="128" spans="1:13" ht="27" customHeight="1">
      <c r="A128" s="16"/>
      <c r="B128" s="17" t="s">
        <v>133</v>
      </c>
      <c r="C128" s="77"/>
      <c r="D128" s="59"/>
      <c r="E128" s="60" t="s">
        <v>136</v>
      </c>
      <c r="F128" s="61">
        <v>156080</v>
      </c>
      <c r="G128" s="18">
        <f t="shared" si="3"/>
        <v>4843920</v>
      </c>
      <c r="H128" s="18"/>
      <c r="I128" s="53">
        <v>57500</v>
      </c>
      <c r="J128" s="54">
        <v>52700</v>
      </c>
      <c r="K128" s="3">
        <v>45880</v>
      </c>
      <c r="L128" s="78">
        <f>SUM(I128:K128)</f>
        <v>156080</v>
      </c>
    </row>
    <row r="129" spans="1:13" ht="27" customHeight="1">
      <c r="A129" s="16"/>
      <c r="B129" s="17" t="s">
        <v>133</v>
      </c>
      <c r="C129" s="77"/>
      <c r="D129" s="59"/>
      <c r="E129" s="60" t="s">
        <v>137</v>
      </c>
      <c r="F129" s="18">
        <v>45880</v>
      </c>
      <c r="G129" s="18">
        <f t="shared" si="3"/>
        <v>4954120</v>
      </c>
      <c r="H129" s="18"/>
      <c r="I129" s="57"/>
      <c r="J129" s="57"/>
      <c r="L129" s="78"/>
    </row>
    <row r="130" spans="1:13" s="73" customFormat="1" ht="27" customHeight="1">
      <c r="A130" s="36">
        <v>19</v>
      </c>
      <c r="B130" s="37" t="s">
        <v>138</v>
      </c>
      <c r="C130" s="69">
        <f>F130+F131+F132</f>
        <v>1545000</v>
      </c>
      <c r="D130" s="70">
        <v>3</v>
      </c>
      <c r="E130" s="71" t="s">
        <v>139</v>
      </c>
      <c r="F130" s="42">
        <v>452500</v>
      </c>
      <c r="G130" s="42">
        <f t="shared" si="3"/>
        <v>4547500</v>
      </c>
      <c r="H130" s="41">
        <f>(5000000*16)-C130</f>
        <v>78455000</v>
      </c>
    </row>
    <row r="131" spans="1:13" s="73" customFormat="1" ht="27" customHeight="1">
      <c r="A131" s="36"/>
      <c r="B131" s="37" t="s">
        <v>138</v>
      </c>
      <c r="C131" s="69"/>
      <c r="D131" s="70"/>
      <c r="E131" s="71" t="s">
        <v>140</v>
      </c>
      <c r="F131" s="42">
        <v>992500</v>
      </c>
      <c r="G131" s="42">
        <f t="shared" si="3"/>
        <v>4007500</v>
      </c>
      <c r="H131" s="42"/>
    </row>
    <row r="132" spans="1:13" s="73" customFormat="1" ht="27" customHeight="1">
      <c r="A132" s="36"/>
      <c r="B132" s="37" t="s">
        <v>138</v>
      </c>
      <c r="C132" s="69"/>
      <c r="D132" s="70"/>
      <c r="E132" s="71" t="s">
        <v>141</v>
      </c>
      <c r="F132" s="42">
        <v>100000</v>
      </c>
      <c r="G132" s="42">
        <f t="shared" si="3"/>
        <v>4900000</v>
      </c>
      <c r="H132" s="42"/>
    </row>
    <row r="133" spans="1:13" ht="27" customHeight="1">
      <c r="A133" s="16"/>
      <c r="B133" s="17" t="s">
        <v>138</v>
      </c>
      <c r="C133" s="77"/>
      <c r="D133" s="59"/>
      <c r="E133" s="85" t="s">
        <v>142</v>
      </c>
      <c r="F133" s="52"/>
      <c r="G133" s="18">
        <v>5000000</v>
      </c>
      <c r="H133" s="18"/>
    </row>
    <row r="134" spans="1:13" ht="27" customHeight="1">
      <c r="A134" s="16"/>
      <c r="B134" s="17" t="s">
        <v>138</v>
      </c>
      <c r="C134" s="77"/>
      <c r="D134" s="59"/>
      <c r="E134" s="85" t="s">
        <v>143</v>
      </c>
      <c r="F134" s="52"/>
      <c r="G134" s="18">
        <v>5000000</v>
      </c>
      <c r="H134" s="18"/>
    </row>
    <row r="135" spans="1:13" ht="27" customHeight="1">
      <c r="A135" s="16"/>
      <c r="B135" s="17" t="s">
        <v>138</v>
      </c>
      <c r="C135" s="77"/>
      <c r="D135" s="59"/>
      <c r="E135" s="85" t="s">
        <v>144</v>
      </c>
      <c r="F135" s="52"/>
      <c r="G135" s="18">
        <v>5000000</v>
      </c>
      <c r="H135" s="18"/>
      <c r="M135" s="78">
        <f>L135+M141</f>
        <v>-2190300</v>
      </c>
    </row>
    <row r="136" spans="1:13" ht="27" customHeight="1">
      <c r="A136" s="16"/>
      <c r="B136" s="17" t="s">
        <v>138</v>
      </c>
      <c r="C136" s="77"/>
      <c r="D136" s="59"/>
      <c r="E136" s="85" t="s">
        <v>145</v>
      </c>
      <c r="F136" s="52"/>
      <c r="G136" s="18">
        <v>5000000</v>
      </c>
      <c r="H136" s="18"/>
      <c r="L136" s="86">
        <f>44700*7</f>
        <v>312900</v>
      </c>
    </row>
    <row r="137" spans="1:13" ht="27" customHeight="1">
      <c r="A137" s="16"/>
      <c r="B137" s="17" t="s">
        <v>138</v>
      </c>
      <c r="C137" s="77"/>
      <c r="D137" s="59"/>
      <c r="E137" s="85" t="s">
        <v>146</v>
      </c>
      <c r="F137" s="52"/>
      <c r="G137" s="18">
        <v>5000000</v>
      </c>
      <c r="H137" s="18"/>
      <c r="L137" s="86">
        <f>44700*6</f>
        <v>268200</v>
      </c>
    </row>
    <row r="138" spans="1:13" ht="27" customHeight="1">
      <c r="A138" s="16"/>
      <c r="B138" s="17" t="s">
        <v>138</v>
      </c>
      <c r="C138" s="77"/>
      <c r="D138" s="59"/>
      <c r="E138" s="85" t="s">
        <v>147</v>
      </c>
      <c r="F138" s="52"/>
      <c r="G138" s="18">
        <v>5000000</v>
      </c>
      <c r="H138" s="18"/>
      <c r="L138" s="86">
        <f>44700*8</f>
        <v>357600</v>
      </c>
    </row>
    <row r="139" spans="1:13" ht="27" customHeight="1">
      <c r="A139" s="16"/>
      <c r="B139" s="17" t="s">
        <v>138</v>
      </c>
      <c r="C139" s="77"/>
      <c r="D139" s="59"/>
      <c r="E139" s="85" t="s">
        <v>148</v>
      </c>
      <c r="F139" s="52"/>
      <c r="G139" s="18">
        <v>5000000</v>
      </c>
      <c r="H139" s="18"/>
      <c r="L139" s="86">
        <f>44700*16</f>
        <v>715200</v>
      </c>
    </row>
    <row r="140" spans="1:13" ht="27" customHeight="1">
      <c r="A140" s="16"/>
      <c r="B140" s="17" t="s">
        <v>138</v>
      </c>
      <c r="C140" s="77"/>
      <c r="D140" s="59"/>
      <c r="E140" s="85" t="s">
        <v>149</v>
      </c>
      <c r="F140" s="52"/>
      <c r="G140" s="18">
        <v>5000000</v>
      </c>
      <c r="H140" s="18"/>
      <c r="L140" s="86">
        <f>44700*12</f>
        <v>536400</v>
      </c>
    </row>
    <row r="141" spans="1:13" ht="27" customHeight="1">
      <c r="A141" s="16"/>
      <c r="B141" s="17" t="s">
        <v>138</v>
      </c>
      <c r="C141" s="77"/>
      <c r="D141" s="59"/>
      <c r="E141" s="85" t="s">
        <v>150</v>
      </c>
      <c r="F141" s="52"/>
      <c r="G141" s="18">
        <v>5000000</v>
      </c>
      <c r="H141" s="18"/>
      <c r="L141" s="78">
        <f>SUM(L135:L140)</f>
        <v>2190300</v>
      </c>
      <c r="M141" s="78">
        <f>N146-L141</f>
        <v>-2190300</v>
      </c>
    </row>
    <row r="142" spans="1:13" ht="27" customHeight="1">
      <c r="A142" s="16"/>
      <c r="B142" s="17" t="s">
        <v>138</v>
      </c>
      <c r="C142" s="77"/>
      <c r="D142" s="59"/>
      <c r="E142" s="85" t="s">
        <v>151</v>
      </c>
      <c r="F142" s="52"/>
      <c r="G142" s="18">
        <v>5000000</v>
      </c>
      <c r="H142" s="18"/>
    </row>
    <row r="143" spans="1:13" ht="27" customHeight="1">
      <c r="A143" s="16"/>
      <c r="B143" s="17" t="s">
        <v>138</v>
      </c>
      <c r="C143" s="77"/>
      <c r="D143" s="59"/>
      <c r="E143" s="85" t="s">
        <v>152</v>
      </c>
      <c r="F143" s="52"/>
      <c r="G143" s="18">
        <v>5000000</v>
      </c>
      <c r="H143" s="18"/>
    </row>
    <row r="144" spans="1:13" ht="27" customHeight="1">
      <c r="A144" s="16"/>
      <c r="B144" s="17" t="s">
        <v>138</v>
      </c>
      <c r="C144" s="77"/>
      <c r="D144" s="59"/>
      <c r="E144" s="85" t="s">
        <v>153</v>
      </c>
      <c r="F144" s="52"/>
      <c r="G144" s="18">
        <v>5000000</v>
      </c>
      <c r="H144" s="18"/>
    </row>
    <row r="145" spans="1:15" ht="27" customHeight="1">
      <c r="A145" s="16"/>
      <c r="B145" s="17" t="s">
        <v>138</v>
      </c>
      <c r="C145" s="77"/>
      <c r="D145" s="59"/>
      <c r="E145" s="85" t="s">
        <v>154</v>
      </c>
      <c r="F145" s="52"/>
      <c r="G145" s="18">
        <v>5000000</v>
      </c>
      <c r="H145" s="18"/>
    </row>
    <row r="146" spans="1:15" s="73" customFormat="1" ht="27" customHeight="1">
      <c r="A146" s="36">
        <v>20</v>
      </c>
      <c r="B146" s="37" t="s">
        <v>155</v>
      </c>
      <c r="C146" s="69">
        <v>13897550</v>
      </c>
      <c r="D146" s="70">
        <v>6</v>
      </c>
      <c r="E146" s="71" t="s">
        <v>156</v>
      </c>
      <c r="F146" s="72">
        <v>9356950</v>
      </c>
      <c r="G146" s="42">
        <f t="shared" si="3"/>
        <v>-4356950</v>
      </c>
      <c r="H146" s="41">
        <f>(5000000*6)-C146</f>
        <v>16102450</v>
      </c>
      <c r="I146" s="43">
        <v>1056400</v>
      </c>
      <c r="J146" s="29">
        <v>110000</v>
      </c>
      <c r="K146" s="87">
        <v>358050</v>
      </c>
      <c r="L146" s="73">
        <v>7832500</v>
      </c>
      <c r="M146" s="74">
        <f>SUM(I146:L146)</f>
        <v>9356950</v>
      </c>
      <c r="N146" s="29"/>
      <c r="O146" s="73" t="s">
        <v>157</v>
      </c>
    </row>
    <row r="147" spans="1:15" ht="27" customHeight="1">
      <c r="A147" s="16"/>
      <c r="B147" s="17" t="s">
        <v>155</v>
      </c>
      <c r="C147" s="77"/>
      <c r="D147" s="59"/>
      <c r="E147" s="60" t="s">
        <v>158</v>
      </c>
      <c r="F147" s="61">
        <v>1527900</v>
      </c>
      <c r="G147" s="18">
        <f t="shared" si="3"/>
        <v>3472100</v>
      </c>
      <c r="H147" s="18"/>
      <c r="I147" s="86">
        <f>44700*7</f>
        <v>312900</v>
      </c>
      <c r="J147" s="3">
        <v>1215000</v>
      </c>
      <c r="K147" s="78">
        <f>SUM(I147:J147)</f>
        <v>1527900</v>
      </c>
      <c r="N147" s="29"/>
      <c r="O147" s="3" t="s">
        <v>159</v>
      </c>
    </row>
    <row r="148" spans="1:15" ht="27" customHeight="1">
      <c r="A148" s="16"/>
      <c r="B148" s="17" t="s">
        <v>155</v>
      </c>
      <c r="C148" s="77"/>
      <c r="D148" s="59"/>
      <c r="E148" s="60" t="s">
        <v>160</v>
      </c>
      <c r="F148" s="61">
        <v>1133200</v>
      </c>
      <c r="G148" s="18">
        <f t="shared" si="3"/>
        <v>3866800</v>
      </c>
      <c r="H148" s="18"/>
      <c r="I148" s="86">
        <f>44700*6</f>
        <v>268200</v>
      </c>
      <c r="J148" s="3">
        <v>865000</v>
      </c>
      <c r="K148" s="78">
        <f>SUM(I148:J148)</f>
        <v>1133200</v>
      </c>
      <c r="N148" s="29"/>
    </row>
    <row r="149" spans="1:15" ht="27" customHeight="1">
      <c r="A149" s="16"/>
      <c r="B149" s="17" t="s">
        <v>155</v>
      </c>
      <c r="C149" s="77"/>
      <c r="D149" s="59"/>
      <c r="E149" s="60" t="s">
        <v>161</v>
      </c>
      <c r="F149" s="61">
        <v>455100</v>
      </c>
      <c r="G149" s="18">
        <f t="shared" si="3"/>
        <v>4544900</v>
      </c>
      <c r="H149" s="18"/>
      <c r="I149" s="86">
        <f>44700*8</f>
        <v>357600</v>
      </c>
      <c r="J149" s="3">
        <v>97500</v>
      </c>
      <c r="K149" s="78">
        <f>SUM(I149:J149)</f>
        <v>455100</v>
      </c>
      <c r="N149" s="29"/>
    </row>
    <row r="150" spans="1:15" ht="27" customHeight="1">
      <c r="A150" s="16"/>
      <c r="B150" s="17" t="s">
        <v>155</v>
      </c>
      <c r="C150" s="77"/>
      <c r="D150" s="59"/>
      <c r="E150" s="60" t="s">
        <v>155</v>
      </c>
      <c r="F150" s="61">
        <v>888000</v>
      </c>
      <c r="G150" s="18">
        <f t="shared" si="3"/>
        <v>4112000</v>
      </c>
      <c r="H150" s="18"/>
      <c r="I150" s="27">
        <v>52800</v>
      </c>
      <c r="J150" s="54">
        <v>120000</v>
      </c>
      <c r="K150" s="86">
        <f>44700*16</f>
        <v>715200</v>
      </c>
      <c r="L150" s="78">
        <f>SUM(I150:K150)</f>
        <v>888000</v>
      </c>
      <c r="N150" s="29"/>
    </row>
    <row r="151" spans="1:15" ht="27" customHeight="1">
      <c r="A151" s="16"/>
      <c r="B151" s="17" t="s">
        <v>155</v>
      </c>
      <c r="C151" s="77"/>
      <c r="D151" s="59"/>
      <c r="E151" s="60" t="s">
        <v>162</v>
      </c>
      <c r="F151" s="61">
        <v>536400</v>
      </c>
      <c r="G151" s="18">
        <f t="shared" si="3"/>
        <v>4463600</v>
      </c>
      <c r="H151" s="18"/>
      <c r="I151" s="86">
        <f>44700*12</f>
        <v>536400</v>
      </c>
      <c r="J151" s="57"/>
      <c r="N151" s="29"/>
    </row>
    <row r="152" spans="1:15" ht="27" customHeight="1">
      <c r="A152" s="16">
        <v>21</v>
      </c>
      <c r="B152" s="17" t="s">
        <v>163</v>
      </c>
      <c r="C152" s="77">
        <v>2868500</v>
      </c>
      <c r="D152" s="59">
        <v>4</v>
      </c>
      <c r="E152" s="60" t="s">
        <v>164</v>
      </c>
      <c r="F152" s="18">
        <v>847000</v>
      </c>
      <c r="G152" s="18">
        <f t="shared" si="3"/>
        <v>4153000</v>
      </c>
      <c r="H152" s="21">
        <f>(5000000*5)-C152</f>
        <v>22131500</v>
      </c>
    </row>
    <row r="153" spans="1:15" ht="27" customHeight="1">
      <c r="A153" s="16"/>
      <c r="B153" s="17" t="s">
        <v>163</v>
      </c>
      <c r="C153" s="77"/>
      <c r="D153" s="59"/>
      <c r="E153" s="60" t="s">
        <v>165</v>
      </c>
      <c r="F153" s="18">
        <v>1182500</v>
      </c>
      <c r="G153" s="18">
        <f t="shared" si="3"/>
        <v>3817500</v>
      </c>
      <c r="H153" s="18"/>
    </row>
    <row r="154" spans="1:15" ht="27" customHeight="1">
      <c r="A154" s="16"/>
      <c r="B154" s="17" t="s">
        <v>163</v>
      </c>
      <c r="C154" s="77"/>
      <c r="D154" s="59"/>
      <c r="E154" s="60" t="s">
        <v>163</v>
      </c>
      <c r="F154" s="18">
        <v>659000</v>
      </c>
      <c r="G154" s="18">
        <f t="shared" si="3"/>
        <v>4341000</v>
      </c>
      <c r="H154" s="18"/>
    </row>
    <row r="155" spans="1:15" ht="27" customHeight="1">
      <c r="A155" s="16"/>
      <c r="B155" s="17" t="s">
        <v>163</v>
      </c>
      <c r="C155" s="77"/>
      <c r="D155" s="59"/>
      <c r="E155" s="60" t="s">
        <v>166</v>
      </c>
      <c r="F155" s="18">
        <v>180000</v>
      </c>
      <c r="G155" s="18">
        <f t="shared" si="3"/>
        <v>4820000</v>
      </c>
      <c r="H155" s="18"/>
    </row>
    <row r="156" spans="1:15" ht="27" customHeight="1">
      <c r="A156" s="16"/>
      <c r="B156" s="17" t="s">
        <v>163</v>
      </c>
      <c r="C156" s="77"/>
      <c r="D156" s="59"/>
      <c r="E156" s="60" t="s">
        <v>167</v>
      </c>
      <c r="F156" s="18"/>
      <c r="G156" s="18">
        <v>5000000</v>
      </c>
      <c r="H156" s="18"/>
    </row>
    <row r="157" spans="1:15" s="67" customFormat="1" ht="27" customHeight="1">
      <c r="A157" s="46">
        <v>22</v>
      </c>
      <c r="B157" s="47" t="s">
        <v>168</v>
      </c>
      <c r="C157" s="62">
        <v>2938200</v>
      </c>
      <c r="D157" s="63">
        <v>9</v>
      </c>
      <c r="E157" s="64" t="s">
        <v>169</v>
      </c>
      <c r="F157" s="18">
        <v>397000</v>
      </c>
      <c r="G157" s="18">
        <f t="shared" si="3"/>
        <v>4603000</v>
      </c>
      <c r="H157" s="21">
        <f>(5000000*9)-C157</f>
        <v>42061800</v>
      </c>
      <c r="I157" s="27">
        <v>200000</v>
      </c>
      <c r="J157" s="66">
        <v>197000</v>
      </c>
      <c r="K157" s="68">
        <f>SUM(I157:J157)</f>
        <v>397000</v>
      </c>
    </row>
    <row r="158" spans="1:15" s="73" customFormat="1" ht="27" customHeight="1">
      <c r="A158" s="36"/>
      <c r="B158" s="37" t="s">
        <v>168</v>
      </c>
      <c r="C158" s="69"/>
      <c r="D158" s="70"/>
      <c r="E158" s="71" t="s">
        <v>170</v>
      </c>
      <c r="F158" s="42">
        <v>600200</v>
      </c>
      <c r="G158" s="42">
        <f t="shared" si="3"/>
        <v>4399800</v>
      </c>
      <c r="H158" s="42"/>
    </row>
    <row r="159" spans="1:15" s="67" customFormat="1" ht="27" customHeight="1">
      <c r="A159" s="46"/>
      <c r="B159" s="47" t="s">
        <v>168</v>
      </c>
      <c r="C159" s="62"/>
      <c r="D159" s="63"/>
      <c r="E159" s="64" t="s">
        <v>171</v>
      </c>
      <c r="F159" s="18">
        <v>864000</v>
      </c>
      <c r="G159" s="18">
        <f t="shared" si="3"/>
        <v>4136000</v>
      </c>
      <c r="H159" s="18"/>
    </row>
    <row r="160" spans="1:15" s="67" customFormat="1" ht="27" customHeight="1">
      <c r="A160" s="46"/>
      <c r="B160" s="47" t="s">
        <v>168</v>
      </c>
      <c r="C160" s="62"/>
      <c r="D160" s="63"/>
      <c r="E160" s="64" t="s">
        <v>172</v>
      </c>
      <c r="F160" s="18">
        <v>384000</v>
      </c>
      <c r="G160" s="18">
        <f t="shared" si="3"/>
        <v>4616000</v>
      </c>
      <c r="H160" s="18"/>
    </row>
    <row r="161" spans="1:12" s="73" customFormat="1" ht="27" customHeight="1">
      <c r="A161" s="36"/>
      <c r="B161" s="37" t="s">
        <v>168</v>
      </c>
      <c r="C161" s="69"/>
      <c r="D161" s="70"/>
      <c r="E161" s="71" t="s">
        <v>173</v>
      </c>
      <c r="F161" s="72">
        <v>544000</v>
      </c>
      <c r="G161" s="42">
        <f t="shared" si="3"/>
        <v>4456000</v>
      </c>
      <c r="H161" s="42"/>
      <c r="I161" s="43">
        <v>200000</v>
      </c>
      <c r="J161" s="29">
        <v>140000</v>
      </c>
      <c r="K161" s="29">
        <v>204000</v>
      </c>
      <c r="L161" s="74">
        <f>SUM(I161:K161)</f>
        <v>544000</v>
      </c>
    </row>
    <row r="162" spans="1:12" s="73" customFormat="1" ht="27" customHeight="1">
      <c r="A162" s="36"/>
      <c r="B162" s="37" t="s">
        <v>168</v>
      </c>
      <c r="C162" s="69"/>
      <c r="D162" s="70"/>
      <c r="E162" s="71" t="s">
        <v>174</v>
      </c>
      <c r="F162" s="42">
        <v>149000</v>
      </c>
      <c r="G162" s="42">
        <f t="shared" si="3"/>
        <v>4851000</v>
      </c>
      <c r="H162" s="42"/>
    </row>
    <row r="163" spans="1:12" s="67" customFormat="1" ht="27" customHeight="1">
      <c r="A163" s="46"/>
      <c r="B163" s="47" t="s">
        <v>168</v>
      </c>
      <c r="C163" s="62"/>
      <c r="D163" s="63"/>
      <c r="E163" s="64" t="s">
        <v>175</v>
      </c>
      <c r="F163" s="52"/>
      <c r="G163" s="18">
        <f t="shared" si="3"/>
        <v>5000000</v>
      </c>
      <c r="H163" s="18"/>
    </row>
    <row r="164" spans="1:12" s="67" customFormat="1" ht="27" customHeight="1">
      <c r="A164" s="46"/>
      <c r="B164" s="47" t="s">
        <v>168</v>
      </c>
      <c r="C164" s="62"/>
      <c r="D164" s="63"/>
      <c r="E164" s="64" t="s">
        <v>176</v>
      </c>
      <c r="F164" s="52"/>
      <c r="G164" s="18">
        <f t="shared" si="3"/>
        <v>5000000</v>
      </c>
      <c r="H164" s="18"/>
    </row>
    <row r="165" spans="1:12" s="67" customFormat="1" ht="27" customHeight="1">
      <c r="A165" s="46"/>
      <c r="B165" s="47" t="s">
        <v>168</v>
      </c>
      <c r="C165" s="62"/>
      <c r="D165" s="63"/>
      <c r="E165" s="64" t="s">
        <v>168</v>
      </c>
      <c r="F165" s="52"/>
      <c r="G165" s="18">
        <f t="shared" si="3"/>
        <v>5000000</v>
      </c>
      <c r="H165" s="18"/>
    </row>
    <row r="166" spans="1:12" ht="27" customHeight="1">
      <c r="A166" s="16">
        <v>23</v>
      </c>
      <c r="B166" s="17" t="s">
        <v>177</v>
      </c>
      <c r="C166" s="77">
        <v>4356000</v>
      </c>
      <c r="D166" s="59">
        <v>11</v>
      </c>
      <c r="E166" s="60" t="s">
        <v>177</v>
      </c>
      <c r="F166" s="18">
        <v>528000</v>
      </c>
      <c r="G166" s="18">
        <f t="shared" si="3"/>
        <v>4472000</v>
      </c>
      <c r="H166" s="21">
        <f>(5000000*11)-C166</f>
        <v>50644000</v>
      </c>
    </row>
    <row r="167" spans="1:12" ht="27" customHeight="1">
      <c r="A167" s="16"/>
      <c r="B167" s="17" t="s">
        <v>177</v>
      </c>
      <c r="C167" s="77"/>
      <c r="D167" s="59"/>
      <c r="E167" s="60" t="s">
        <v>178</v>
      </c>
      <c r="F167" s="18">
        <v>396000</v>
      </c>
      <c r="G167" s="18">
        <f t="shared" si="3"/>
        <v>4604000</v>
      </c>
      <c r="H167" s="18"/>
    </row>
    <row r="168" spans="1:12" ht="27" customHeight="1">
      <c r="A168" s="16"/>
      <c r="B168" s="17" t="s">
        <v>177</v>
      </c>
      <c r="C168" s="77"/>
      <c r="D168" s="59"/>
      <c r="E168" s="60" t="s">
        <v>179</v>
      </c>
      <c r="F168" s="18">
        <v>528000</v>
      </c>
      <c r="G168" s="18">
        <f t="shared" si="3"/>
        <v>4472000</v>
      </c>
      <c r="H168" s="18"/>
    </row>
    <row r="169" spans="1:12" ht="27" customHeight="1">
      <c r="A169" s="16"/>
      <c r="B169" s="17" t="s">
        <v>177</v>
      </c>
      <c r="C169" s="77"/>
      <c r="D169" s="59"/>
      <c r="E169" s="60" t="s">
        <v>180</v>
      </c>
      <c r="F169" s="18">
        <v>440000</v>
      </c>
      <c r="G169" s="18">
        <f t="shared" si="3"/>
        <v>4560000</v>
      </c>
      <c r="H169" s="18"/>
    </row>
    <row r="170" spans="1:12" ht="27" customHeight="1">
      <c r="A170" s="16"/>
      <c r="B170" s="17" t="s">
        <v>177</v>
      </c>
      <c r="C170" s="77"/>
      <c r="D170" s="59"/>
      <c r="E170" s="60" t="s">
        <v>181</v>
      </c>
      <c r="F170" s="18">
        <v>440000</v>
      </c>
      <c r="G170" s="18">
        <f t="shared" si="3"/>
        <v>4560000</v>
      </c>
      <c r="H170" s="18"/>
    </row>
    <row r="171" spans="1:12" ht="27" customHeight="1">
      <c r="A171" s="16"/>
      <c r="B171" s="17" t="s">
        <v>177</v>
      </c>
      <c r="C171" s="77"/>
      <c r="D171" s="59"/>
      <c r="E171" s="60" t="s">
        <v>182</v>
      </c>
      <c r="F171" s="18">
        <v>352000</v>
      </c>
      <c r="G171" s="18">
        <f t="shared" ref="G171:G176" si="4">5000000-F171</f>
        <v>4648000</v>
      </c>
      <c r="H171" s="18"/>
    </row>
    <row r="172" spans="1:12" ht="27" customHeight="1">
      <c r="A172" s="16"/>
      <c r="B172" s="17" t="s">
        <v>177</v>
      </c>
      <c r="C172" s="77"/>
      <c r="D172" s="59"/>
      <c r="E172" s="60" t="s">
        <v>183</v>
      </c>
      <c r="F172" s="18">
        <v>396000</v>
      </c>
      <c r="G172" s="18">
        <f t="shared" si="4"/>
        <v>4604000</v>
      </c>
      <c r="H172" s="18"/>
    </row>
    <row r="173" spans="1:12" ht="27" customHeight="1">
      <c r="A173" s="16"/>
      <c r="B173" s="17" t="s">
        <v>177</v>
      </c>
      <c r="C173" s="77"/>
      <c r="D173" s="59"/>
      <c r="E173" s="60" t="s">
        <v>184</v>
      </c>
      <c r="F173" s="18">
        <v>396000</v>
      </c>
      <c r="G173" s="18">
        <f t="shared" si="4"/>
        <v>4604000</v>
      </c>
      <c r="H173" s="18"/>
    </row>
    <row r="174" spans="1:12" ht="27" customHeight="1">
      <c r="A174" s="16"/>
      <c r="B174" s="17" t="s">
        <v>177</v>
      </c>
      <c r="C174" s="77"/>
      <c r="D174" s="59"/>
      <c r="E174" s="60" t="s">
        <v>185</v>
      </c>
      <c r="F174" s="18">
        <v>264000</v>
      </c>
      <c r="G174" s="18">
        <f t="shared" si="4"/>
        <v>4736000</v>
      </c>
      <c r="H174" s="18"/>
    </row>
    <row r="175" spans="1:12" ht="27" customHeight="1">
      <c r="A175" s="16"/>
      <c r="B175" s="17" t="s">
        <v>177</v>
      </c>
      <c r="C175" s="77"/>
      <c r="D175" s="59"/>
      <c r="E175" s="60" t="s">
        <v>186</v>
      </c>
      <c r="F175" s="18">
        <v>220000</v>
      </c>
      <c r="G175" s="18">
        <f t="shared" si="4"/>
        <v>4780000</v>
      </c>
      <c r="H175" s="18"/>
    </row>
    <row r="176" spans="1:12" ht="27" customHeight="1">
      <c r="A176" s="16"/>
      <c r="B176" s="17" t="s">
        <v>177</v>
      </c>
      <c r="C176" s="77"/>
      <c r="D176" s="59"/>
      <c r="E176" s="60" t="s">
        <v>187</v>
      </c>
      <c r="F176" s="18">
        <v>396000</v>
      </c>
      <c r="G176" s="18">
        <f t="shared" si="4"/>
        <v>4604000</v>
      </c>
      <c r="H176" s="18"/>
    </row>
    <row r="177" spans="1:10" ht="27" customHeight="1">
      <c r="A177" s="88" t="s">
        <v>188</v>
      </c>
      <c r="B177" s="88" t="s">
        <v>189</v>
      </c>
      <c r="C177" s="89">
        <f>SUM(C8:C166)</f>
        <v>162752500</v>
      </c>
      <c r="D177" s="90">
        <f>SUM(D8:D166)</f>
        <v>191</v>
      </c>
      <c r="E177" s="90" t="s">
        <v>190</v>
      </c>
      <c r="F177" s="91">
        <f>SUM(F8:F176)</f>
        <v>162752500</v>
      </c>
      <c r="G177" s="91">
        <f>SUM(G8:G176)</f>
        <v>682247500</v>
      </c>
      <c r="H177" s="91">
        <f>SUM(H8:H176)</f>
        <v>682247500</v>
      </c>
    </row>
    <row r="178" spans="1:10" s="97" customFormat="1" ht="27" customHeight="1">
      <c r="A178" s="92"/>
      <c r="B178" s="93"/>
      <c r="C178" s="94"/>
      <c r="D178" s="95"/>
      <c r="E178" s="95"/>
      <c r="F178" s="96"/>
      <c r="H178" s="98"/>
      <c r="J178" s="99"/>
    </row>
    <row r="179" spans="1:10" ht="27" customHeight="1"/>
    <row r="180" spans="1:10" s="4" customFormat="1" ht="27" customHeight="1">
      <c r="C180" s="3"/>
      <c r="D180" s="3"/>
      <c r="E180" s="3"/>
      <c r="F180" s="3"/>
      <c r="G180" s="3"/>
      <c r="H180" s="3"/>
      <c r="I180" s="3"/>
      <c r="J180" s="3"/>
    </row>
    <row r="181" spans="1:10" s="4" customFormat="1" ht="27" customHeight="1">
      <c r="C181" s="3"/>
      <c r="D181" s="3"/>
      <c r="E181" s="3"/>
      <c r="F181" s="3"/>
      <c r="G181" s="3"/>
      <c r="H181" s="3"/>
      <c r="I181" s="3"/>
      <c r="J181" s="3"/>
    </row>
    <row r="182" spans="1:10" s="4" customFormat="1" ht="27" customHeight="1">
      <c r="C182" s="3"/>
      <c r="D182" s="3"/>
      <c r="F182" s="3"/>
      <c r="G182" s="98"/>
      <c r="H182" s="3"/>
      <c r="I182" s="3"/>
      <c r="J182" s="3"/>
    </row>
    <row r="183" spans="1:10" s="4" customFormat="1" ht="27" customHeight="1">
      <c r="C183" s="3"/>
      <c r="D183" s="3"/>
      <c r="E183" s="3"/>
      <c r="F183" s="3"/>
      <c r="G183" s="3"/>
      <c r="H183" s="3"/>
      <c r="I183" s="3"/>
      <c r="J183" s="3"/>
    </row>
    <row r="184" spans="1:10" s="4" customFormat="1" ht="27" customHeight="1">
      <c r="C184" s="3"/>
      <c r="D184" s="3"/>
      <c r="E184" s="3"/>
      <c r="F184" s="3"/>
      <c r="G184" s="3"/>
      <c r="H184" s="3"/>
      <c r="I184" s="3"/>
      <c r="J184" s="3"/>
    </row>
    <row r="185" spans="1:10" s="4" customFormat="1" ht="27" customHeight="1">
      <c r="C185" s="3"/>
      <c r="D185" s="3"/>
      <c r="E185" s="3"/>
      <c r="F185" s="3"/>
      <c r="G185" s="3"/>
      <c r="H185" s="3"/>
      <c r="I185" s="3"/>
      <c r="J185" s="3"/>
    </row>
    <row r="186" spans="1:10" s="4" customFormat="1" ht="27" customHeight="1">
      <c r="C186" s="3"/>
      <c r="D186" s="3"/>
      <c r="E186" s="3"/>
      <c r="F186" s="3"/>
      <c r="G186" s="3"/>
      <c r="H186" s="3"/>
      <c r="I186" s="3"/>
      <c r="J186" s="3"/>
    </row>
    <row r="187" spans="1:10" s="4" customFormat="1" ht="27" customHeight="1">
      <c r="C187" s="3"/>
      <c r="D187" s="3"/>
      <c r="E187" s="3"/>
      <c r="F187" s="3"/>
      <c r="G187" s="3"/>
      <c r="H187" s="3"/>
      <c r="I187" s="3"/>
      <c r="J187" s="3"/>
    </row>
    <row r="188" spans="1:10" s="4" customFormat="1" ht="27" customHeight="1">
      <c r="C188" s="3"/>
      <c r="D188" s="3"/>
      <c r="E188" s="3"/>
      <c r="F188" s="3"/>
      <c r="G188" s="3"/>
      <c r="H188" s="3"/>
      <c r="I188" s="3"/>
      <c r="J188" s="3"/>
    </row>
    <row r="189" spans="1:10" s="4" customFormat="1" ht="27" customHeight="1">
      <c r="C189" s="3"/>
      <c r="D189" s="3"/>
      <c r="E189" s="3"/>
      <c r="F189" s="3"/>
      <c r="G189" s="3"/>
      <c r="H189" s="3"/>
      <c r="I189" s="3"/>
      <c r="J189" s="3"/>
    </row>
    <row r="190" spans="1:10" s="4" customFormat="1" ht="27" customHeight="1">
      <c r="C190" s="3"/>
      <c r="D190" s="3"/>
      <c r="E190" s="3"/>
      <c r="F190" s="3"/>
      <c r="G190" s="3"/>
      <c r="H190" s="3"/>
      <c r="I190" s="3"/>
      <c r="J190" s="3"/>
    </row>
    <row r="191" spans="1:10" s="4" customFormat="1" ht="27" customHeight="1">
      <c r="C191" s="3"/>
      <c r="D191" s="3"/>
      <c r="E191" s="3"/>
      <c r="F191" s="3"/>
      <c r="G191" s="3"/>
      <c r="H191" s="3"/>
      <c r="I191" s="3"/>
      <c r="J191" s="3"/>
    </row>
    <row r="192" spans="1:10" s="4" customFormat="1" ht="27" customHeight="1">
      <c r="C192" s="3"/>
      <c r="D192" s="3"/>
      <c r="E192" s="3"/>
      <c r="F192" s="3"/>
      <c r="G192" s="3"/>
      <c r="H192" s="3"/>
      <c r="I192" s="3"/>
      <c r="J192" s="3"/>
    </row>
    <row r="193" spans="3:10" s="4" customFormat="1" ht="27" customHeight="1">
      <c r="C193" s="3"/>
      <c r="D193" s="3"/>
      <c r="E193" s="3"/>
      <c r="F193" s="3"/>
      <c r="G193" s="3"/>
      <c r="H193" s="3"/>
      <c r="I193" s="3"/>
      <c r="J193" s="3"/>
    </row>
    <row r="194" spans="3:10" s="4" customFormat="1" ht="27" customHeight="1">
      <c r="C194" s="3"/>
      <c r="D194" s="3"/>
      <c r="E194" s="3"/>
      <c r="F194" s="3"/>
      <c r="G194" s="3"/>
      <c r="H194" s="3"/>
      <c r="I194" s="3"/>
      <c r="J194" s="3"/>
    </row>
    <row r="195" spans="3:10" s="4" customFormat="1" ht="27" customHeight="1">
      <c r="C195" s="3"/>
      <c r="D195" s="3"/>
      <c r="E195" s="3"/>
      <c r="F195" s="3"/>
      <c r="G195" s="3"/>
      <c r="H195" s="3"/>
      <c r="I195" s="3"/>
      <c r="J195" s="3"/>
    </row>
    <row r="196" spans="3:10" s="4" customFormat="1" ht="27" customHeight="1">
      <c r="C196" s="3"/>
      <c r="D196" s="3"/>
      <c r="E196" s="3"/>
      <c r="F196" s="3"/>
      <c r="G196" s="3"/>
      <c r="H196" s="3"/>
      <c r="I196" s="3"/>
      <c r="J196" s="3"/>
    </row>
    <row r="197" spans="3:10" s="4" customFormat="1" ht="27" customHeight="1">
      <c r="C197" s="3"/>
      <c r="D197" s="3"/>
      <c r="E197" s="3"/>
      <c r="F197" s="3"/>
      <c r="G197" s="3"/>
      <c r="H197" s="3"/>
      <c r="I197" s="3"/>
      <c r="J197" s="3"/>
    </row>
    <row r="198" spans="3:10" s="4" customFormat="1" ht="27" customHeight="1">
      <c r="C198" s="3"/>
      <c r="D198" s="3"/>
      <c r="E198" s="3"/>
      <c r="F198" s="3"/>
      <c r="G198" s="3"/>
      <c r="H198" s="3"/>
      <c r="I198" s="3"/>
      <c r="J198" s="3"/>
    </row>
    <row r="199" spans="3:10" s="4" customFormat="1" ht="27" customHeight="1">
      <c r="C199" s="3"/>
      <c r="D199" s="3"/>
      <c r="E199" s="3"/>
      <c r="F199" s="3"/>
      <c r="G199" s="3"/>
      <c r="H199" s="3"/>
      <c r="I199" s="3"/>
      <c r="J199" s="3"/>
    </row>
    <row r="200" spans="3:10" s="4" customFormat="1" ht="27" customHeight="1">
      <c r="C200" s="3"/>
      <c r="D200" s="3"/>
      <c r="E200" s="3"/>
      <c r="F200" s="3"/>
      <c r="G200" s="3"/>
      <c r="H200" s="3"/>
      <c r="I200" s="3"/>
      <c r="J200" s="3"/>
    </row>
    <row r="201" spans="3:10" s="4" customFormat="1" ht="27" customHeight="1">
      <c r="C201" s="3"/>
      <c r="D201" s="3"/>
      <c r="E201" s="3"/>
      <c r="F201" s="3"/>
      <c r="G201" s="3"/>
      <c r="H201" s="3"/>
      <c r="I201" s="3"/>
      <c r="J201" s="3"/>
    </row>
    <row r="202" spans="3:10" s="4" customFormat="1" ht="27" customHeight="1">
      <c r="C202" s="3"/>
      <c r="D202" s="3"/>
      <c r="E202" s="3"/>
      <c r="F202" s="3"/>
      <c r="G202" s="3"/>
      <c r="H202" s="3"/>
      <c r="I202" s="3"/>
      <c r="J202" s="3"/>
    </row>
    <row r="203" spans="3:10" s="4" customFormat="1" ht="27" customHeight="1">
      <c r="C203" s="3"/>
      <c r="D203" s="3"/>
      <c r="E203" s="3"/>
      <c r="F203" s="3"/>
      <c r="G203" s="3"/>
      <c r="H203" s="3"/>
      <c r="I203" s="3"/>
      <c r="J203" s="3"/>
    </row>
    <row r="204" spans="3:10" s="4" customFormat="1" ht="27" customHeight="1">
      <c r="C204" s="3"/>
      <c r="D204" s="3"/>
      <c r="E204" s="3"/>
      <c r="F204" s="3"/>
      <c r="G204" s="3"/>
      <c r="H204" s="3"/>
      <c r="I204" s="3"/>
      <c r="J204" s="3"/>
    </row>
    <row r="205" spans="3:10" s="4" customFormat="1" ht="27" customHeight="1">
      <c r="C205" s="3"/>
      <c r="D205" s="3"/>
      <c r="E205" s="3"/>
      <c r="F205" s="3"/>
      <c r="G205" s="3"/>
      <c r="H205" s="3"/>
      <c r="I205" s="3"/>
      <c r="J205" s="3"/>
    </row>
    <row r="206" spans="3:10" s="4" customFormat="1" ht="27" customHeight="1">
      <c r="C206" s="3"/>
      <c r="D206" s="3"/>
      <c r="E206" s="3"/>
      <c r="F206" s="3"/>
      <c r="G206" s="3"/>
      <c r="H206" s="3"/>
      <c r="I206" s="3"/>
      <c r="J206" s="3"/>
    </row>
    <row r="207" spans="3:10" s="4" customFormat="1" ht="27" customHeight="1">
      <c r="C207" s="3"/>
      <c r="D207" s="3"/>
      <c r="E207" s="3"/>
      <c r="F207" s="3"/>
      <c r="G207" s="3"/>
      <c r="H207" s="3"/>
      <c r="I207" s="3"/>
      <c r="J207" s="3"/>
    </row>
    <row r="208" spans="3:10" s="4" customFormat="1" ht="27" customHeight="1">
      <c r="C208" s="3"/>
      <c r="D208" s="3"/>
      <c r="E208" s="3"/>
      <c r="F208" s="3"/>
      <c r="G208" s="3"/>
      <c r="H208" s="3"/>
      <c r="I208" s="3"/>
      <c r="J208" s="3"/>
    </row>
    <row r="209" spans="3:10" s="4" customFormat="1" ht="27" customHeight="1">
      <c r="C209" s="3"/>
      <c r="D209" s="3"/>
      <c r="E209" s="3"/>
      <c r="F209" s="3"/>
      <c r="G209" s="3"/>
      <c r="H209" s="3"/>
      <c r="I209" s="3"/>
      <c r="J209" s="3"/>
    </row>
    <row r="210" spans="3:10" s="4" customFormat="1" ht="27" customHeight="1">
      <c r="C210" s="3"/>
      <c r="D210" s="3"/>
      <c r="E210" s="3"/>
      <c r="F210" s="3"/>
      <c r="G210" s="3"/>
      <c r="H210" s="3"/>
      <c r="I210" s="3"/>
      <c r="J210" s="3"/>
    </row>
    <row r="211" spans="3:10" s="4" customFormat="1" ht="27" customHeight="1">
      <c r="C211" s="3"/>
      <c r="D211" s="3"/>
      <c r="E211" s="3"/>
      <c r="F211" s="3"/>
      <c r="G211" s="3"/>
      <c r="H211" s="3"/>
      <c r="I211" s="3"/>
      <c r="J211" s="3"/>
    </row>
    <row r="212" spans="3:10" s="4" customFormat="1" ht="27" customHeight="1">
      <c r="C212" s="3"/>
      <c r="D212" s="3"/>
      <c r="E212" s="3"/>
      <c r="F212" s="3"/>
      <c r="G212" s="3"/>
      <c r="H212" s="3"/>
      <c r="I212" s="3"/>
      <c r="J212" s="3"/>
    </row>
    <row r="213" spans="3:10" s="4" customFormat="1" ht="27" customHeight="1">
      <c r="C213" s="3"/>
      <c r="D213" s="3"/>
      <c r="E213" s="3"/>
      <c r="F213" s="3"/>
      <c r="G213" s="3"/>
      <c r="H213" s="3"/>
      <c r="I213" s="3"/>
      <c r="J213" s="3"/>
    </row>
    <row r="214" spans="3:10" s="4" customFormat="1" ht="27" customHeight="1">
      <c r="C214" s="3"/>
      <c r="D214" s="3"/>
      <c r="E214" s="3"/>
      <c r="F214" s="3"/>
      <c r="G214" s="3"/>
      <c r="H214" s="3"/>
      <c r="I214" s="3"/>
      <c r="J214" s="3"/>
    </row>
    <row r="215" spans="3:10" s="4" customFormat="1" ht="27" customHeight="1">
      <c r="C215" s="3"/>
      <c r="D215" s="3"/>
      <c r="E215" s="3"/>
      <c r="F215" s="3"/>
      <c r="G215" s="3"/>
      <c r="H215" s="3"/>
      <c r="I215" s="3"/>
      <c r="J215" s="3"/>
    </row>
    <row r="216" spans="3:10" s="4" customFormat="1" ht="27" customHeight="1">
      <c r="C216" s="3"/>
      <c r="D216" s="3"/>
      <c r="E216" s="3"/>
      <c r="F216" s="3"/>
      <c r="G216" s="3"/>
      <c r="H216" s="3"/>
      <c r="I216" s="3"/>
      <c r="J216" s="3"/>
    </row>
    <row r="217" spans="3:10" s="4" customFormat="1" ht="27" customHeight="1">
      <c r="C217" s="3"/>
      <c r="D217" s="3"/>
      <c r="E217" s="3"/>
      <c r="F217" s="3"/>
      <c r="G217" s="3"/>
      <c r="H217" s="3"/>
      <c r="I217" s="3"/>
      <c r="J217" s="3"/>
    </row>
    <row r="218" spans="3:10" s="4" customFormat="1" ht="27" customHeight="1">
      <c r="C218" s="3"/>
      <c r="D218" s="3"/>
      <c r="E218" s="3"/>
      <c r="F218" s="3"/>
      <c r="G218" s="3"/>
      <c r="H218" s="3"/>
      <c r="I218" s="3"/>
      <c r="J218" s="3"/>
    </row>
    <row r="219" spans="3:10" s="4" customFormat="1" ht="27" customHeight="1">
      <c r="C219" s="3"/>
      <c r="D219" s="3"/>
      <c r="E219" s="3"/>
      <c r="F219" s="3"/>
      <c r="G219" s="3"/>
      <c r="H219" s="3"/>
      <c r="I219" s="3"/>
      <c r="J219" s="3"/>
    </row>
    <row r="220" spans="3:10" s="4" customFormat="1" ht="27" customHeight="1">
      <c r="C220" s="3"/>
      <c r="D220" s="3"/>
      <c r="E220" s="3"/>
      <c r="F220" s="3"/>
      <c r="G220" s="3"/>
      <c r="H220" s="3"/>
      <c r="I220" s="3"/>
      <c r="J220" s="3"/>
    </row>
    <row r="221" spans="3:10" s="4" customFormat="1" ht="27" customHeight="1">
      <c r="C221" s="3"/>
      <c r="D221" s="3"/>
      <c r="E221" s="3"/>
      <c r="F221" s="3"/>
      <c r="G221" s="3"/>
      <c r="H221" s="3"/>
      <c r="I221" s="3"/>
      <c r="J221" s="3"/>
    </row>
    <row r="222" spans="3:10" s="4" customFormat="1" ht="27" customHeight="1">
      <c r="C222" s="3"/>
      <c r="D222" s="3"/>
      <c r="E222" s="3"/>
      <c r="F222" s="3"/>
      <c r="G222" s="3"/>
      <c r="H222" s="3"/>
      <c r="I222" s="3"/>
      <c r="J222" s="3"/>
    </row>
    <row r="223" spans="3:10" s="4" customFormat="1" ht="27" customHeight="1">
      <c r="C223" s="3"/>
      <c r="D223" s="3"/>
      <c r="E223" s="3"/>
      <c r="F223" s="3"/>
      <c r="G223" s="3"/>
      <c r="H223" s="3"/>
      <c r="I223" s="3"/>
      <c r="J223" s="3"/>
    </row>
    <row r="224" spans="3:10" s="4" customFormat="1" ht="27" customHeight="1">
      <c r="C224" s="3"/>
      <c r="D224" s="3"/>
      <c r="E224" s="3"/>
      <c r="F224" s="3"/>
      <c r="G224" s="3"/>
      <c r="H224" s="3"/>
      <c r="I224" s="3"/>
      <c r="J224" s="3"/>
    </row>
    <row r="225" spans="3:10" s="4" customFormat="1" ht="27" customHeight="1">
      <c r="C225" s="3"/>
      <c r="D225" s="3"/>
      <c r="E225" s="3"/>
      <c r="F225" s="3"/>
      <c r="G225" s="3"/>
      <c r="H225" s="3"/>
      <c r="I225" s="3"/>
      <c r="J225" s="3"/>
    </row>
    <row r="226" spans="3:10" s="4" customFormat="1" ht="27" customHeight="1">
      <c r="C226" s="3"/>
      <c r="D226" s="3"/>
      <c r="E226" s="3"/>
      <c r="F226" s="3"/>
      <c r="G226" s="3"/>
      <c r="H226" s="3"/>
      <c r="I226" s="3"/>
      <c r="J226" s="3"/>
    </row>
    <row r="227" spans="3:10" s="4" customFormat="1" ht="27" customHeight="1">
      <c r="C227" s="3"/>
      <c r="D227" s="3"/>
      <c r="E227" s="3"/>
      <c r="F227" s="3"/>
      <c r="G227" s="3"/>
      <c r="H227" s="3"/>
      <c r="I227" s="3"/>
      <c r="J227" s="3"/>
    </row>
    <row r="228" spans="3:10" s="4" customFormat="1" ht="27" customHeight="1">
      <c r="C228" s="3"/>
      <c r="D228" s="3"/>
      <c r="E228" s="3"/>
      <c r="F228" s="3"/>
      <c r="G228" s="3"/>
      <c r="H228" s="3"/>
      <c r="I228" s="3"/>
      <c r="J228" s="3"/>
    </row>
    <row r="229" spans="3:10" s="4" customFormat="1" ht="27" customHeight="1">
      <c r="C229" s="3"/>
      <c r="D229" s="3"/>
      <c r="E229" s="3"/>
      <c r="F229" s="3"/>
      <c r="G229" s="3"/>
      <c r="H229" s="3"/>
      <c r="I229" s="3"/>
      <c r="J229" s="3"/>
    </row>
    <row r="230" spans="3:10" s="4" customFormat="1" ht="27" customHeight="1">
      <c r="C230" s="3"/>
      <c r="D230" s="3"/>
      <c r="E230" s="3"/>
      <c r="F230" s="3"/>
      <c r="G230" s="3"/>
      <c r="H230" s="3"/>
      <c r="I230" s="3"/>
      <c r="J230" s="3"/>
    </row>
    <row r="231" spans="3:10" s="4" customFormat="1" ht="27" customHeight="1">
      <c r="C231" s="3"/>
      <c r="D231" s="3"/>
      <c r="E231" s="3"/>
      <c r="F231" s="3"/>
      <c r="G231" s="3"/>
      <c r="H231" s="3"/>
      <c r="I231" s="3"/>
      <c r="J231" s="3"/>
    </row>
    <row r="232" spans="3:10" s="4" customFormat="1" ht="27" customHeight="1">
      <c r="C232" s="3"/>
      <c r="D232" s="3"/>
      <c r="E232" s="3"/>
      <c r="F232" s="3"/>
      <c r="G232" s="3"/>
      <c r="H232" s="3"/>
      <c r="I232" s="3"/>
      <c r="J232" s="3"/>
    </row>
    <row r="233" spans="3:10" s="4" customFormat="1" ht="27" customHeight="1">
      <c r="C233" s="3"/>
      <c r="D233" s="3"/>
      <c r="E233" s="3"/>
      <c r="F233" s="3"/>
      <c r="G233" s="3"/>
      <c r="H233" s="3"/>
      <c r="I233" s="3"/>
      <c r="J233" s="3"/>
    </row>
    <row r="234" spans="3:10" s="4" customFormat="1" ht="27" customHeight="1">
      <c r="C234" s="3"/>
      <c r="D234" s="3"/>
      <c r="E234" s="3"/>
      <c r="F234" s="3"/>
      <c r="G234" s="3"/>
      <c r="H234" s="3"/>
      <c r="I234" s="3"/>
      <c r="J234" s="3"/>
    </row>
    <row r="235" spans="3:10" s="4" customFormat="1" ht="27" customHeight="1">
      <c r="C235" s="3"/>
      <c r="D235" s="3"/>
      <c r="E235" s="3"/>
      <c r="F235" s="3"/>
      <c r="G235" s="3"/>
      <c r="H235" s="3"/>
      <c r="I235" s="3"/>
      <c r="J235" s="3"/>
    </row>
    <row r="236" spans="3:10" s="4" customFormat="1" ht="27" customHeight="1">
      <c r="C236" s="3"/>
      <c r="D236" s="3"/>
      <c r="E236" s="3"/>
      <c r="F236" s="3"/>
      <c r="G236" s="3"/>
      <c r="H236" s="3"/>
      <c r="I236" s="3"/>
      <c r="J236" s="3"/>
    </row>
    <row r="237" spans="3:10" s="4" customFormat="1" ht="27" customHeight="1">
      <c r="C237" s="3"/>
      <c r="D237" s="3"/>
      <c r="E237" s="3"/>
      <c r="F237" s="3"/>
      <c r="G237" s="3"/>
      <c r="H237" s="3"/>
      <c r="I237" s="3"/>
      <c r="J237" s="3"/>
    </row>
    <row r="238" spans="3:10" s="4" customFormat="1" ht="27" customHeight="1">
      <c r="C238" s="3"/>
      <c r="D238" s="3"/>
      <c r="E238" s="3"/>
      <c r="F238" s="3"/>
      <c r="G238" s="3"/>
      <c r="H238" s="3"/>
      <c r="I238" s="3"/>
      <c r="J238" s="3"/>
    </row>
    <row r="239" spans="3:10" s="4" customFormat="1" ht="27" customHeight="1">
      <c r="C239" s="3"/>
      <c r="D239" s="3"/>
      <c r="E239" s="3"/>
      <c r="F239" s="3"/>
      <c r="G239" s="3"/>
      <c r="H239" s="3"/>
      <c r="I239" s="3"/>
      <c r="J239" s="3"/>
    </row>
    <row r="240" spans="3:10" s="4" customFormat="1" ht="27" customHeight="1">
      <c r="C240" s="3"/>
      <c r="D240" s="3"/>
      <c r="E240" s="3"/>
      <c r="F240" s="3"/>
      <c r="G240" s="3"/>
      <c r="H240" s="3"/>
      <c r="I240" s="3"/>
      <c r="J240" s="3"/>
    </row>
    <row r="241" spans="3:10" s="4" customFormat="1" ht="27" customHeight="1">
      <c r="C241" s="3"/>
      <c r="D241" s="3"/>
      <c r="E241" s="3"/>
      <c r="F241" s="3"/>
      <c r="G241" s="3"/>
      <c r="H241" s="3"/>
      <c r="I241" s="3"/>
      <c r="J241" s="3"/>
    </row>
    <row r="242" spans="3:10" s="4" customFormat="1" ht="27" customHeight="1">
      <c r="C242" s="3"/>
      <c r="D242" s="3"/>
      <c r="E242" s="3"/>
      <c r="F242" s="3"/>
      <c r="G242" s="3"/>
      <c r="H242" s="3"/>
      <c r="I242" s="3"/>
      <c r="J242" s="3"/>
    </row>
    <row r="243" spans="3:10" s="4" customFormat="1" ht="27" customHeight="1">
      <c r="C243" s="3"/>
      <c r="D243" s="3"/>
      <c r="E243" s="3"/>
      <c r="F243" s="3"/>
      <c r="G243" s="3"/>
      <c r="H243" s="3"/>
      <c r="I243" s="3"/>
      <c r="J243" s="3"/>
    </row>
    <row r="244" spans="3:10" s="4" customFormat="1" ht="27" customHeight="1">
      <c r="C244" s="3"/>
      <c r="D244" s="3"/>
      <c r="E244" s="3"/>
      <c r="F244" s="3"/>
      <c r="G244" s="3"/>
      <c r="H244" s="3"/>
      <c r="I244" s="3"/>
      <c r="J244" s="3"/>
    </row>
    <row r="245" spans="3:10" s="4" customFormat="1" ht="27" customHeight="1">
      <c r="C245" s="3"/>
      <c r="D245" s="3"/>
      <c r="E245" s="3"/>
      <c r="F245" s="3"/>
      <c r="G245" s="3"/>
      <c r="H245" s="3"/>
      <c r="I245" s="3"/>
      <c r="J245" s="3"/>
    </row>
    <row r="246" spans="3:10" s="4" customFormat="1" ht="27" customHeight="1">
      <c r="C246" s="3"/>
      <c r="D246" s="3"/>
      <c r="E246" s="3"/>
      <c r="F246" s="3"/>
      <c r="G246" s="3"/>
      <c r="H246" s="3"/>
      <c r="I246" s="3"/>
      <c r="J246" s="3"/>
    </row>
    <row r="247" spans="3:10" s="4" customFormat="1" ht="27" customHeight="1">
      <c r="C247" s="3"/>
      <c r="D247" s="3"/>
      <c r="E247" s="3"/>
      <c r="F247" s="3"/>
      <c r="G247" s="3"/>
      <c r="H247" s="3"/>
      <c r="I247" s="3"/>
      <c r="J247" s="3"/>
    </row>
    <row r="248" spans="3:10" s="4" customFormat="1" ht="27" customHeight="1">
      <c r="C248" s="3"/>
      <c r="D248" s="3"/>
      <c r="E248" s="3"/>
      <c r="F248" s="3"/>
      <c r="G248" s="3"/>
      <c r="H248" s="3"/>
      <c r="I248" s="3"/>
      <c r="J248" s="3"/>
    </row>
    <row r="249" spans="3:10" s="4" customFormat="1" ht="27" customHeight="1">
      <c r="C249" s="3"/>
      <c r="D249" s="3"/>
      <c r="E249" s="3"/>
      <c r="F249" s="3"/>
      <c r="G249" s="3"/>
      <c r="H249" s="3"/>
      <c r="I249" s="3"/>
      <c r="J249" s="3"/>
    </row>
    <row r="250" spans="3:10" s="4" customFormat="1" ht="27" customHeight="1">
      <c r="C250" s="3"/>
      <c r="D250" s="3"/>
      <c r="E250" s="3"/>
      <c r="F250" s="3"/>
      <c r="G250" s="3"/>
      <c r="H250" s="3"/>
      <c r="I250" s="3"/>
      <c r="J250" s="3"/>
    </row>
    <row r="251" spans="3:10" s="4" customFormat="1" ht="27" customHeight="1">
      <c r="C251" s="3"/>
      <c r="D251" s="3"/>
      <c r="E251" s="3"/>
      <c r="F251" s="3"/>
      <c r="G251" s="3"/>
      <c r="H251" s="3"/>
      <c r="I251" s="3"/>
      <c r="J251" s="3"/>
    </row>
    <row r="252" spans="3:10" s="4" customFormat="1" ht="27" customHeight="1">
      <c r="C252" s="3"/>
      <c r="D252" s="3"/>
      <c r="E252" s="3"/>
      <c r="F252" s="3"/>
      <c r="G252" s="3"/>
      <c r="H252" s="3"/>
      <c r="I252" s="3"/>
      <c r="J252" s="3"/>
    </row>
    <row r="253" spans="3:10" s="4" customFormat="1" ht="27" customHeight="1">
      <c r="C253" s="3"/>
      <c r="D253" s="3"/>
      <c r="E253" s="3"/>
      <c r="F253" s="3"/>
      <c r="G253" s="3"/>
      <c r="H253" s="3"/>
      <c r="I253" s="3"/>
      <c r="J253" s="3"/>
    </row>
    <row r="254" spans="3:10" s="4" customFormat="1" ht="27" customHeight="1">
      <c r="C254" s="3"/>
      <c r="D254" s="3"/>
      <c r="E254" s="3"/>
      <c r="F254" s="3"/>
      <c r="G254" s="3"/>
      <c r="H254" s="3"/>
      <c r="I254" s="3"/>
      <c r="J254" s="3"/>
    </row>
    <row r="255" spans="3:10" s="4" customFormat="1" ht="27" customHeight="1">
      <c r="C255" s="3"/>
      <c r="D255" s="3"/>
      <c r="E255" s="3"/>
      <c r="F255" s="3"/>
      <c r="G255" s="3"/>
      <c r="H255" s="3"/>
      <c r="I255" s="3"/>
      <c r="J255" s="3"/>
    </row>
    <row r="256" spans="3:10" s="4" customFormat="1" ht="27" customHeight="1">
      <c r="C256" s="3"/>
      <c r="D256" s="3"/>
      <c r="E256" s="3"/>
      <c r="F256" s="3"/>
      <c r="G256" s="3"/>
      <c r="H256" s="3"/>
      <c r="I256" s="3"/>
      <c r="J256" s="3"/>
    </row>
    <row r="257" spans="3:10" s="4" customFormat="1" ht="27" customHeight="1">
      <c r="C257" s="3"/>
      <c r="D257" s="3"/>
      <c r="E257" s="3"/>
      <c r="F257" s="3"/>
      <c r="G257" s="3"/>
      <c r="H257" s="3"/>
      <c r="I257" s="3"/>
      <c r="J257" s="3"/>
    </row>
    <row r="258" spans="3:10" s="4" customFormat="1" ht="27" customHeight="1">
      <c r="C258" s="3"/>
      <c r="D258" s="3"/>
      <c r="E258" s="3"/>
      <c r="F258" s="3"/>
      <c r="G258" s="3"/>
      <c r="H258" s="3"/>
      <c r="I258" s="3"/>
      <c r="J258" s="3"/>
    </row>
    <row r="259" spans="3:10" s="4" customFormat="1" ht="27" customHeight="1">
      <c r="C259" s="3"/>
      <c r="D259" s="3"/>
      <c r="E259" s="3"/>
      <c r="F259" s="3"/>
      <c r="G259" s="3"/>
      <c r="H259" s="3"/>
      <c r="I259" s="3"/>
      <c r="J259" s="3"/>
    </row>
    <row r="260" spans="3:10" s="4" customFormat="1" ht="27" customHeight="1">
      <c r="C260" s="3"/>
      <c r="D260" s="3"/>
      <c r="E260" s="3"/>
      <c r="F260" s="3"/>
      <c r="G260" s="3"/>
      <c r="H260" s="3"/>
      <c r="I260" s="3"/>
      <c r="J260" s="3"/>
    </row>
    <row r="261" spans="3:10" s="4" customFormat="1" ht="27" customHeight="1">
      <c r="C261" s="3"/>
      <c r="D261" s="3"/>
      <c r="E261" s="3"/>
      <c r="F261" s="3"/>
      <c r="G261" s="3"/>
      <c r="H261" s="3"/>
      <c r="I261" s="3"/>
      <c r="J261" s="3"/>
    </row>
    <row r="262" spans="3:10" s="4" customFormat="1" ht="27" customHeight="1">
      <c r="C262" s="3"/>
      <c r="D262" s="3"/>
      <c r="E262" s="3"/>
      <c r="F262" s="3"/>
      <c r="G262" s="3"/>
      <c r="H262" s="3"/>
      <c r="I262" s="3"/>
      <c r="J262" s="3"/>
    </row>
    <row r="263" spans="3:10" s="4" customFormat="1" ht="27" customHeight="1">
      <c r="C263" s="3"/>
      <c r="D263" s="3"/>
      <c r="E263" s="3"/>
      <c r="F263" s="3"/>
      <c r="G263" s="3"/>
      <c r="H263" s="3"/>
      <c r="I263" s="3"/>
      <c r="J263" s="3"/>
    </row>
    <row r="264" spans="3:10" s="4" customFormat="1" ht="27" customHeight="1">
      <c r="C264" s="3"/>
      <c r="D264" s="3"/>
      <c r="E264" s="3"/>
      <c r="F264" s="3"/>
      <c r="G264" s="3"/>
      <c r="H264" s="3"/>
      <c r="I264" s="3"/>
      <c r="J264" s="3"/>
    </row>
    <row r="265" spans="3:10" s="4" customFormat="1" ht="27" customHeight="1">
      <c r="C265" s="3"/>
      <c r="D265" s="3"/>
      <c r="E265" s="3"/>
      <c r="F265" s="3"/>
      <c r="G265" s="3"/>
      <c r="H265" s="3"/>
      <c r="I265" s="3"/>
      <c r="J265" s="3"/>
    </row>
    <row r="266" spans="3:10" s="4" customFormat="1" ht="27" customHeight="1">
      <c r="C266" s="3"/>
      <c r="D266" s="3"/>
      <c r="E266" s="3"/>
      <c r="F266" s="3"/>
      <c r="G266" s="3"/>
      <c r="H266" s="3"/>
      <c r="I266" s="3"/>
      <c r="J266" s="3"/>
    </row>
    <row r="267" spans="3:10" s="4" customFormat="1" ht="27" customHeight="1">
      <c r="C267" s="3"/>
      <c r="D267" s="3"/>
      <c r="E267" s="3"/>
      <c r="F267" s="3"/>
      <c r="G267" s="3"/>
      <c r="H267" s="3"/>
      <c r="I267" s="3"/>
      <c r="J267" s="3"/>
    </row>
    <row r="268" spans="3:10" s="4" customFormat="1" ht="27" customHeight="1">
      <c r="C268" s="3"/>
      <c r="D268" s="3"/>
      <c r="E268" s="3"/>
      <c r="F268" s="3"/>
      <c r="G268" s="3"/>
      <c r="H268" s="3"/>
      <c r="I268" s="3"/>
      <c r="J268" s="3"/>
    </row>
    <row r="269" spans="3:10" s="4" customFormat="1" ht="27" customHeight="1">
      <c r="C269" s="3"/>
      <c r="D269" s="3"/>
      <c r="E269" s="3"/>
      <c r="F269" s="3"/>
      <c r="G269" s="3"/>
      <c r="H269" s="3"/>
      <c r="I269" s="3"/>
      <c r="J269" s="3"/>
    </row>
    <row r="270" spans="3:10" s="4" customFormat="1" ht="27" customHeight="1">
      <c r="C270" s="3"/>
      <c r="D270" s="3"/>
      <c r="E270" s="3"/>
      <c r="F270" s="3"/>
      <c r="G270" s="3"/>
      <c r="H270" s="3"/>
      <c r="I270" s="3"/>
      <c r="J270" s="3"/>
    </row>
    <row r="271" spans="3:10" s="4" customFormat="1" ht="27" customHeight="1">
      <c r="C271" s="3"/>
      <c r="D271" s="3"/>
      <c r="E271" s="3"/>
      <c r="F271" s="3"/>
      <c r="G271" s="3"/>
      <c r="H271" s="3"/>
      <c r="I271" s="3"/>
      <c r="J271" s="3"/>
    </row>
    <row r="272" spans="3:10" s="4" customFormat="1" ht="27" customHeight="1">
      <c r="C272" s="3"/>
      <c r="D272" s="3"/>
      <c r="E272" s="3"/>
      <c r="F272" s="3"/>
      <c r="G272" s="3"/>
      <c r="H272" s="3"/>
      <c r="I272" s="3"/>
      <c r="J272" s="3"/>
    </row>
    <row r="273" spans="3:10" s="4" customFormat="1" ht="27" customHeight="1">
      <c r="C273" s="3"/>
      <c r="D273" s="3"/>
      <c r="E273" s="3"/>
      <c r="F273" s="3"/>
      <c r="G273" s="3"/>
      <c r="H273" s="3"/>
      <c r="I273" s="3"/>
      <c r="J273" s="3"/>
    </row>
    <row r="274" spans="3:10" s="4" customFormat="1" ht="27" customHeight="1">
      <c r="C274" s="3"/>
      <c r="D274" s="3"/>
      <c r="E274" s="3"/>
      <c r="F274" s="3"/>
      <c r="G274" s="3"/>
      <c r="H274" s="3"/>
      <c r="I274" s="3"/>
      <c r="J274" s="3"/>
    </row>
    <row r="275" spans="3:10" s="4" customFormat="1" ht="27" customHeight="1">
      <c r="C275" s="3"/>
      <c r="D275" s="3"/>
      <c r="E275" s="3"/>
      <c r="F275" s="3"/>
      <c r="G275" s="3"/>
      <c r="H275" s="3"/>
      <c r="I275" s="3"/>
      <c r="J275" s="3"/>
    </row>
    <row r="276" spans="3:10" s="4" customFormat="1" ht="27" customHeight="1">
      <c r="C276" s="3"/>
      <c r="D276" s="3"/>
      <c r="E276" s="3"/>
      <c r="F276" s="3"/>
      <c r="G276" s="3"/>
      <c r="H276" s="3"/>
      <c r="I276" s="3"/>
      <c r="J276" s="3"/>
    </row>
    <row r="277" spans="3:10" s="4" customFormat="1" ht="27" customHeight="1">
      <c r="C277" s="3"/>
      <c r="D277" s="3"/>
      <c r="E277" s="3"/>
      <c r="F277" s="3"/>
      <c r="G277" s="3"/>
      <c r="H277" s="3"/>
      <c r="I277" s="3"/>
      <c r="J277" s="3"/>
    </row>
    <row r="278" spans="3:10" s="4" customFormat="1" ht="27" customHeight="1">
      <c r="C278" s="3"/>
      <c r="D278" s="3"/>
      <c r="E278" s="3"/>
      <c r="F278" s="3"/>
      <c r="G278" s="3"/>
      <c r="H278" s="3"/>
      <c r="I278" s="3"/>
      <c r="J278" s="3"/>
    </row>
    <row r="279" spans="3:10" s="4" customFormat="1" ht="27" customHeight="1">
      <c r="C279" s="3"/>
      <c r="D279" s="3"/>
      <c r="E279" s="3"/>
      <c r="F279" s="3"/>
      <c r="G279" s="3"/>
      <c r="H279" s="3"/>
      <c r="I279" s="3"/>
      <c r="J279" s="3"/>
    </row>
    <row r="280" spans="3:10" s="4" customFormat="1" ht="27" customHeight="1">
      <c r="C280" s="3"/>
      <c r="D280" s="3"/>
      <c r="E280" s="3"/>
      <c r="F280" s="3"/>
      <c r="G280" s="3"/>
      <c r="H280" s="3"/>
      <c r="I280" s="3"/>
      <c r="J280" s="3"/>
    </row>
    <row r="281" spans="3:10" s="4" customFormat="1" ht="27" customHeight="1">
      <c r="C281" s="3"/>
      <c r="D281" s="3"/>
      <c r="E281" s="3"/>
      <c r="F281" s="3"/>
      <c r="G281" s="3"/>
      <c r="H281" s="3"/>
      <c r="I281" s="3"/>
      <c r="J281" s="3"/>
    </row>
    <row r="282" spans="3:10" s="4" customFormat="1" ht="27" customHeight="1">
      <c r="C282" s="3"/>
      <c r="D282" s="3"/>
      <c r="E282" s="3"/>
      <c r="F282" s="3"/>
      <c r="G282" s="3"/>
      <c r="H282" s="3"/>
      <c r="I282" s="3"/>
      <c r="J282" s="3"/>
    </row>
    <row r="283" spans="3:10" s="4" customFormat="1" ht="27" customHeight="1">
      <c r="C283" s="3"/>
      <c r="D283" s="3"/>
      <c r="E283" s="3"/>
      <c r="F283" s="3"/>
      <c r="G283" s="3"/>
      <c r="H283" s="3"/>
      <c r="I283" s="3"/>
      <c r="J283" s="3"/>
    </row>
    <row r="284" spans="3:10" s="4" customFormat="1" ht="27" customHeight="1">
      <c r="C284" s="3"/>
      <c r="D284" s="3"/>
      <c r="E284" s="3"/>
      <c r="F284" s="3"/>
      <c r="G284" s="3"/>
      <c r="H284" s="3"/>
      <c r="I284" s="3"/>
      <c r="J284" s="3"/>
    </row>
    <row r="285" spans="3:10" s="4" customFormat="1" ht="27" customHeight="1">
      <c r="C285" s="3"/>
      <c r="D285" s="3"/>
      <c r="E285" s="3"/>
      <c r="F285" s="3"/>
      <c r="G285" s="3"/>
      <c r="H285" s="3"/>
      <c r="I285" s="3"/>
      <c r="J285" s="3"/>
    </row>
    <row r="286" spans="3:10" s="4" customFormat="1" ht="27" customHeight="1">
      <c r="C286" s="3"/>
      <c r="D286" s="3"/>
      <c r="E286" s="3"/>
      <c r="F286" s="3"/>
      <c r="G286" s="3"/>
      <c r="H286" s="3"/>
      <c r="I286" s="3"/>
      <c r="J286" s="3"/>
    </row>
    <row r="287" spans="3:10" s="4" customFormat="1" ht="27" customHeight="1">
      <c r="C287" s="3"/>
      <c r="D287" s="3"/>
      <c r="E287" s="3"/>
      <c r="F287" s="3"/>
      <c r="G287" s="3"/>
      <c r="H287" s="3"/>
      <c r="I287" s="3"/>
      <c r="J287" s="3"/>
    </row>
    <row r="288" spans="3:10" s="4" customFormat="1" ht="27" customHeight="1">
      <c r="C288" s="3"/>
      <c r="D288" s="3"/>
      <c r="E288" s="3"/>
      <c r="F288" s="3"/>
      <c r="G288" s="3"/>
      <c r="H288" s="3"/>
      <c r="I288" s="3"/>
      <c r="J288" s="3"/>
    </row>
    <row r="289" spans="3:10" s="4" customFormat="1" ht="27" customHeight="1">
      <c r="C289" s="3"/>
      <c r="D289" s="3"/>
      <c r="E289" s="3"/>
      <c r="F289" s="3"/>
      <c r="G289" s="3"/>
      <c r="H289" s="3"/>
      <c r="I289" s="3"/>
      <c r="J289" s="3"/>
    </row>
    <row r="290" spans="3:10" s="4" customFormat="1" ht="27" customHeight="1">
      <c r="C290" s="3"/>
      <c r="D290" s="3"/>
      <c r="E290" s="3"/>
      <c r="F290" s="3"/>
      <c r="G290" s="3"/>
      <c r="H290" s="3"/>
      <c r="I290" s="3"/>
      <c r="J290" s="3"/>
    </row>
    <row r="291" spans="3:10" s="4" customFormat="1" ht="27" customHeight="1">
      <c r="C291" s="3"/>
      <c r="D291" s="3"/>
      <c r="E291" s="3"/>
      <c r="F291" s="3"/>
      <c r="G291" s="3"/>
      <c r="H291" s="3"/>
      <c r="I291" s="3"/>
      <c r="J291" s="3"/>
    </row>
    <row r="292" spans="3:10" s="4" customFormat="1" ht="27" customHeight="1">
      <c r="C292" s="3"/>
      <c r="D292" s="3"/>
      <c r="E292" s="3"/>
      <c r="F292" s="3"/>
      <c r="G292" s="3"/>
      <c r="H292" s="3"/>
      <c r="I292" s="3"/>
      <c r="J292" s="3"/>
    </row>
    <row r="293" spans="3:10" s="4" customFormat="1" ht="27" customHeight="1">
      <c r="C293" s="3"/>
      <c r="D293" s="3"/>
      <c r="E293" s="3"/>
      <c r="F293" s="3"/>
      <c r="G293" s="3"/>
      <c r="H293" s="3"/>
      <c r="I293" s="3"/>
      <c r="J293" s="3"/>
    </row>
    <row r="294" spans="3:10" s="4" customFormat="1" ht="27" customHeight="1">
      <c r="C294" s="3"/>
      <c r="D294" s="3"/>
      <c r="E294" s="3"/>
      <c r="F294" s="3"/>
      <c r="G294" s="3"/>
      <c r="H294" s="3"/>
      <c r="I294" s="3"/>
      <c r="J294" s="3"/>
    </row>
    <row r="295" spans="3:10" s="4" customFormat="1" ht="27" customHeight="1">
      <c r="C295" s="3"/>
      <c r="D295" s="3"/>
      <c r="E295" s="3"/>
      <c r="F295" s="3"/>
      <c r="G295" s="3"/>
      <c r="H295" s="3"/>
      <c r="I295" s="3"/>
      <c r="J295" s="3"/>
    </row>
    <row r="296" spans="3:10" s="4" customFormat="1" ht="27" customHeight="1">
      <c r="C296" s="3"/>
      <c r="D296" s="3"/>
      <c r="E296" s="3"/>
      <c r="F296" s="3"/>
      <c r="G296" s="3"/>
      <c r="H296" s="3"/>
      <c r="I296" s="3"/>
      <c r="J296" s="3"/>
    </row>
    <row r="297" spans="3:10" s="4" customFormat="1" ht="27" customHeight="1">
      <c r="C297" s="3"/>
      <c r="D297" s="3"/>
      <c r="E297" s="3"/>
      <c r="F297" s="3"/>
      <c r="G297" s="3"/>
      <c r="H297" s="3"/>
      <c r="I297" s="3"/>
      <c r="J297" s="3"/>
    </row>
    <row r="298" spans="3:10" s="4" customFormat="1" ht="27" customHeight="1">
      <c r="C298" s="3"/>
      <c r="D298" s="3"/>
      <c r="E298" s="3"/>
      <c r="F298" s="3"/>
      <c r="G298" s="3"/>
      <c r="H298" s="3"/>
      <c r="I298" s="3"/>
      <c r="J298" s="3"/>
    </row>
    <row r="299" spans="3:10" s="4" customFormat="1" ht="27" customHeight="1">
      <c r="C299" s="3"/>
      <c r="D299" s="3"/>
      <c r="E299" s="3"/>
      <c r="F299" s="3"/>
      <c r="G299" s="3"/>
      <c r="H299" s="3"/>
      <c r="I299" s="3"/>
      <c r="J299" s="3"/>
    </row>
    <row r="300" spans="3:10" s="4" customFormat="1" ht="27" customHeight="1">
      <c r="C300" s="3"/>
      <c r="D300" s="3"/>
      <c r="E300" s="3"/>
      <c r="F300" s="3"/>
      <c r="G300" s="3"/>
      <c r="H300" s="3"/>
      <c r="I300" s="3"/>
      <c r="J300" s="3"/>
    </row>
    <row r="301" spans="3:10" s="4" customFormat="1" ht="27" customHeight="1">
      <c r="C301" s="3"/>
      <c r="D301" s="3"/>
      <c r="E301" s="3"/>
      <c r="F301" s="3"/>
      <c r="G301" s="3"/>
      <c r="H301" s="3"/>
      <c r="I301" s="3"/>
      <c r="J301" s="3"/>
    </row>
    <row r="302" spans="3:10" s="4" customFormat="1" ht="27" customHeight="1">
      <c r="C302" s="3"/>
      <c r="D302" s="3"/>
      <c r="E302" s="3"/>
      <c r="F302" s="3"/>
      <c r="G302" s="3"/>
      <c r="H302" s="3"/>
      <c r="I302" s="3"/>
      <c r="J302" s="3"/>
    </row>
    <row r="303" spans="3:10" s="4" customFormat="1" ht="27" customHeight="1">
      <c r="C303" s="3"/>
      <c r="D303" s="3"/>
      <c r="E303" s="3"/>
      <c r="F303" s="3"/>
      <c r="G303" s="3"/>
      <c r="H303" s="3"/>
      <c r="I303" s="3"/>
      <c r="J303" s="3"/>
    </row>
    <row r="304" spans="3:10" s="4" customFormat="1" ht="27" customHeight="1">
      <c r="C304" s="3"/>
      <c r="D304" s="3"/>
      <c r="E304" s="3"/>
      <c r="F304" s="3"/>
      <c r="G304" s="3"/>
      <c r="H304" s="3"/>
      <c r="I304" s="3"/>
      <c r="J304" s="3"/>
    </row>
  </sheetData>
  <autoFilter ref="A7:O177"/>
  <mergeCells count="4">
    <mergeCell ref="A4:B4"/>
    <mergeCell ref="A6:A7"/>
    <mergeCell ref="B6:B7"/>
    <mergeCell ref="G6:H6"/>
  </mergeCells>
  <printOptions horizontalCentered="1"/>
  <pageMargins left="0.11811023622047245" right="0.11811023622047245" top="0.86614173228346458" bottom="0.39370078740157483" header="0.31496062992125984" footer="0.6692913385826772"/>
  <pageSetup paperSize="9" scale="90" orientation="portrait" r:id="rId1"/>
  <headerFooter>
    <oddHeader>หน้าที่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งบประมาณกิจกรรมของโครงการ</vt:lpstr>
      <vt:lpstr>กรอบวงเงินตำบลห้าล้าน</vt:lpstr>
      <vt:lpstr>กรอบวงเงินตำบลห้าล้าน!Print_Titles</vt:lpstr>
      <vt:lpstr>งบประมาณกิจกรรมของโครงการ!Print_Titles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2015-09-26T06:10:44Z</dcterms:created>
  <dcterms:modified xsi:type="dcterms:W3CDTF">2015-09-26T06:16:23Z</dcterms:modified>
</cp:coreProperties>
</file>